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memetaj/Desktop/Schule/"/>
    </mc:Choice>
  </mc:AlternateContent>
  <xr:revisionPtr revIDLastSave="0" documentId="13_ncr:1_{32657E32-6F43-134C-97E3-CD7171B45A96}" xr6:coauthVersionLast="36" xr6:coauthVersionMax="36" xr10:uidLastSave="{00000000-0000-0000-0000-000000000000}"/>
  <bookViews>
    <workbookView xWindow="300" yWindow="460" windowWidth="24940" windowHeight="14480" xr2:uid="{2CBA4469-B35F-9945-80F4-56CE2E50421A}"/>
  </bookViews>
  <sheets>
    <sheet name="Tabelle1" sheetId="1" r:id="rId1"/>
    <sheet name="Tabelle2" sheetId="2" r:id="rId2"/>
    <sheet name="Tabell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191" i="1"/>
  <c r="D43" i="1"/>
  <c r="D30" i="1"/>
  <c r="D116" i="1"/>
  <c r="D287" i="1"/>
  <c r="D309" i="1"/>
  <c r="D135" i="1"/>
  <c r="D256" i="1"/>
  <c r="D122" i="1"/>
  <c r="D79" i="1"/>
  <c r="D172" i="1"/>
  <c r="D10" i="1"/>
  <c r="D121" i="1"/>
  <c r="D252" i="1"/>
  <c r="D102" i="1"/>
  <c r="D169" i="1"/>
  <c r="D41" i="1"/>
  <c r="D273" i="1"/>
  <c r="D318" i="1"/>
  <c r="D259" i="1"/>
  <c r="D129" i="1"/>
  <c r="D247" i="1"/>
  <c r="D157" i="1"/>
  <c r="D90" i="1"/>
  <c r="D281" i="1"/>
  <c r="D33" i="1"/>
  <c r="D56" i="1"/>
  <c r="D72" i="1"/>
  <c r="D206" i="1"/>
  <c r="D89" i="1"/>
  <c r="D57" i="1"/>
  <c r="D45" i="1"/>
  <c r="D205" i="1"/>
  <c r="D175" i="1"/>
  <c r="D326" i="1"/>
  <c r="D270" i="1"/>
  <c r="D152" i="1"/>
  <c r="D198" i="1"/>
  <c r="D280" i="1"/>
  <c r="D158" i="1"/>
  <c r="D213" i="1"/>
  <c r="D276" i="1"/>
  <c r="D251" i="1"/>
  <c r="D21" i="1"/>
  <c r="D171" i="1"/>
  <c r="D319" i="1"/>
  <c r="D73" i="1"/>
  <c r="D189" i="1"/>
  <c r="D303" i="1"/>
  <c r="D67" i="1"/>
  <c r="D134" i="1"/>
  <c r="D155" i="1"/>
  <c r="D111" i="1"/>
  <c r="D137" i="1"/>
  <c r="D305" i="1"/>
  <c r="D118" i="1"/>
  <c r="D269" i="1"/>
  <c r="D179" i="1"/>
  <c r="D24" i="1"/>
  <c r="D144" i="1"/>
  <c r="D241" i="1"/>
  <c r="D263" i="1"/>
  <c r="D78" i="1"/>
  <c r="D180" i="1"/>
  <c r="D17" i="1"/>
  <c r="D35" i="1"/>
  <c r="D75" i="1"/>
  <c r="D96" i="1"/>
  <c r="D105" i="1"/>
  <c r="D140" i="1"/>
  <c r="D230" i="1"/>
  <c r="D34" i="1"/>
  <c r="D168" i="1"/>
  <c r="D27" i="1"/>
  <c r="D28" i="1"/>
  <c r="D29" i="1"/>
  <c r="D182" i="1"/>
  <c r="D195" i="1"/>
  <c r="D209" i="1"/>
  <c r="D221" i="1"/>
  <c r="D242" i="1"/>
  <c r="D277" i="1"/>
  <c r="D284" i="1"/>
  <c r="D297" i="1"/>
  <c r="D300" i="1"/>
  <c r="D320" i="1"/>
  <c r="D154" i="1"/>
  <c r="D314" i="1"/>
  <c r="D44" i="1"/>
  <c r="D164" i="1"/>
  <c r="D248" i="1"/>
  <c r="D83" i="1"/>
  <c r="D117" i="1"/>
  <c r="D245" i="1"/>
  <c r="D11" i="1"/>
  <c r="D18" i="1"/>
  <c r="D81" i="1"/>
  <c r="D124" i="1"/>
  <c r="D40" i="1"/>
  <c r="D108" i="1"/>
  <c r="D8" i="1"/>
  <c r="D86" i="1"/>
  <c r="D138" i="1"/>
  <c r="D288" i="1"/>
  <c r="D88" i="1"/>
  <c r="D278" i="1"/>
  <c r="D59" i="1"/>
  <c r="D187" i="1"/>
  <c r="D243" i="1"/>
  <c r="D197" i="1"/>
  <c r="D200" i="1"/>
  <c r="D60" i="1"/>
  <c r="D302" i="1"/>
  <c r="D181" i="1"/>
  <c r="D219" i="1"/>
  <c r="D5" i="1"/>
  <c r="D22" i="1"/>
  <c r="D42" i="1"/>
  <c r="D47" i="1"/>
  <c r="D82" i="1"/>
  <c r="D91" i="1"/>
  <c r="D125" i="1"/>
  <c r="D132" i="1"/>
  <c r="D151" i="1"/>
  <c r="D167" i="1"/>
  <c r="D222" i="1"/>
  <c r="D239" i="1"/>
  <c r="D253" i="1"/>
  <c r="D258" i="1"/>
  <c r="D177" i="1"/>
  <c r="D306" i="1"/>
  <c r="D163" i="1"/>
  <c r="D310" i="1"/>
  <c r="D261" i="1"/>
  <c r="D37" i="1"/>
  <c r="D16" i="1"/>
  <c r="D52" i="1"/>
  <c r="D229" i="1"/>
  <c r="D311" i="1"/>
  <c r="D291" i="1"/>
  <c r="D212" i="1"/>
  <c r="D112" i="1"/>
  <c r="D296" i="1"/>
  <c r="D304" i="1"/>
  <c r="D25" i="1"/>
  <c r="D36" i="1"/>
  <c r="D54" i="1"/>
  <c r="D61" i="1"/>
  <c r="D65" i="1"/>
  <c r="D68" i="1"/>
  <c r="D69" i="1"/>
  <c r="D70" i="1"/>
  <c r="D71" i="1"/>
  <c r="D77" i="1"/>
  <c r="D84" i="1"/>
  <c r="D95" i="1"/>
  <c r="D100" i="1"/>
  <c r="D119" i="1"/>
  <c r="D146" i="1"/>
  <c r="D161" i="1"/>
  <c r="D174" i="1"/>
  <c r="D183" i="1"/>
  <c r="D184" i="1"/>
  <c r="D193" i="1"/>
  <c r="D203" i="1"/>
  <c r="D210" i="1"/>
  <c r="D231" i="1"/>
  <c r="D232" i="1"/>
  <c r="D240" i="1"/>
  <c r="D260" i="1"/>
  <c r="D271" i="1"/>
  <c r="D275" i="1"/>
  <c r="D286" i="1"/>
  <c r="D292" i="1"/>
  <c r="D294" i="1"/>
  <c r="D315" i="1"/>
  <c r="D317" i="1"/>
  <c r="D12" i="1"/>
  <c r="D14" i="1"/>
  <c r="D19" i="1"/>
  <c r="D76" i="1"/>
  <c r="D98" i="1"/>
  <c r="D120" i="1"/>
  <c r="D126" i="1"/>
  <c r="D145" i="1"/>
  <c r="D186" i="1"/>
  <c r="D202" i="1"/>
  <c r="D204" i="1"/>
  <c r="D249" i="1"/>
  <c r="D254" i="1"/>
  <c r="D274" i="1"/>
  <c r="D143" i="1"/>
  <c r="D63" i="1"/>
  <c r="D301" i="1"/>
  <c r="D20" i="1"/>
  <c r="D298" i="1"/>
  <c r="D262" i="1"/>
  <c r="D199" i="1"/>
  <c r="D80" i="1"/>
  <c r="D26" i="1"/>
  <c r="D325" i="1"/>
  <c r="D192" i="1"/>
  <c r="D244" i="1"/>
  <c r="D62" i="1"/>
  <c r="D9" i="1"/>
  <c r="D13" i="1"/>
  <c r="D15" i="1"/>
  <c r="D23" i="1"/>
  <c r="D38" i="1"/>
  <c r="D39" i="1"/>
  <c r="D46" i="1"/>
  <c r="D48" i="1"/>
  <c r="D49" i="1"/>
  <c r="D50" i="1"/>
  <c r="D53" i="1"/>
  <c r="D55" i="1"/>
  <c r="D58" i="1"/>
  <c r="D64" i="1"/>
  <c r="D66" i="1"/>
  <c r="D85" i="1"/>
  <c r="D92" i="1"/>
  <c r="D94" i="1"/>
  <c r="D97" i="1"/>
  <c r="D101" i="1"/>
  <c r="D103" i="1"/>
  <c r="D104" i="1"/>
  <c r="D106" i="1"/>
  <c r="D107" i="1"/>
  <c r="D109" i="1"/>
  <c r="D113" i="1"/>
  <c r="D115" i="1"/>
  <c r="D128" i="1"/>
  <c r="D130" i="1"/>
  <c r="D131" i="1"/>
  <c r="D136" i="1"/>
  <c r="D139" i="1"/>
  <c r="D141" i="1"/>
  <c r="D142" i="1"/>
  <c r="D147" i="1"/>
  <c r="D148" i="1"/>
  <c r="D149" i="1"/>
  <c r="D150" i="1"/>
  <c r="D153" i="1"/>
  <c r="D156" i="1"/>
  <c r="D160" i="1"/>
  <c r="D165" i="1"/>
  <c r="D166" i="1"/>
  <c r="D170" i="1"/>
  <c r="D173" i="1"/>
  <c r="D176" i="1"/>
  <c r="D185" i="1"/>
  <c r="D188" i="1"/>
  <c r="D194" i="1"/>
  <c r="D196" i="1"/>
  <c r="D201" i="1"/>
  <c r="D207" i="1"/>
  <c r="D208" i="1"/>
  <c r="D211" i="1"/>
  <c r="D215" i="1"/>
  <c r="D216" i="1"/>
  <c r="D217" i="1"/>
  <c r="D218" i="1"/>
  <c r="D223" i="1"/>
  <c r="D227" i="1"/>
  <c r="D228" i="1"/>
  <c r="D233" i="1"/>
  <c r="D234" i="1"/>
  <c r="D235" i="1"/>
  <c r="D246" i="1"/>
  <c r="D250" i="1"/>
  <c r="D255" i="1"/>
  <c r="D264" i="1"/>
  <c r="D265" i="1"/>
  <c r="D266" i="1"/>
  <c r="D267" i="1"/>
  <c r="D268" i="1"/>
  <c r="D272" i="1"/>
  <c r="D279" i="1"/>
  <c r="D282" i="1"/>
  <c r="D283" i="1"/>
  <c r="D289" i="1"/>
  <c r="D290" i="1"/>
  <c r="D293" i="1"/>
  <c r="D295" i="1"/>
  <c r="D299" i="1"/>
  <c r="D312" i="1"/>
  <c r="D313" i="1"/>
  <c r="D322" i="1"/>
  <c r="D226" i="1"/>
  <c r="D7" i="1"/>
  <c r="D87" i="1"/>
  <c r="D93" i="1"/>
  <c r="D159" i="1"/>
  <c r="D224" i="1"/>
  <c r="D237" i="1"/>
  <c r="K6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L28" i="2" l="1"/>
  <c r="M28" i="2" s="1"/>
  <c r="L5" i="2"/>
  <c r="M5" i="2" s="1"/>
  <c r="L9" i="2"/>
  <c r="M9" i="2" s="1"/>
  <c r="L13" i="2"/>
  <c r="M13" i="2" s="1"/>
  <c r="L17" i="2"/>
  <c r="M17" i="2" s="1"/>
  <c r="L21" i="2"/>
  <c r="M21" i="2" s="1"/>
  <c r="L25" i="2"/>
  <c r="M25" i="2" s="1"/>
  <c r="L6" i="2"/>
  <c r="M6" i="2" s="1"/>
  <c r="L10" i="2"/>
  <c r="M10" i="2" s="1"/>
  <c r="L14" i="2"/>
  <c r="M14" i="2" s="1"/>
  <c r="L18" i="2"/>
  <c r="M18" i="2" s="1"/>
  <c r="L22" i="2"/>
  <c r="M22" i="2" s="1"/>
  <c r="L26" i="2"/>
  <c r="M26" i="2" s="1"/>
  <c r="L7" i="2"/>
  <c r="M7" i="2" s="1"/>
  <c r="L11" i="2"/>
  <c r="M11" i="2" s="1"/>
  <c r="L15" i="2"/>
  <c r="M15" i="2" s="1"/>
  <c r="L19" i="2"/>
  <c r="M19" i="2" s="1"/>
  <c r="L23" i="2"/>
  <c r="M23" i="2" s="1"/>
  <c r="L27" i="2"/>
  <c r="M27" i="2" s="1"/>
  <c r="L8" i="2"/>
  <c r="M8" i="2" s="1"/>
  <c r="L12" i="2"/>
  <c r="M12" i="2" s="1"/>
  <c r="L16" i="2"/>
  <c r="M16" i="2" s="1"/>
  <c r="L20" i="2"/>
  <c r="M20" i="2" s="1"/>
  <c r="L24" i="2"/>
  <c r="M24" i="2" s="1"/>
  <c r="E4" i="2"/>
  <c r="I5" i="2" l="1"/>
  <c r="K5" i="2" s="1"/>
  <c r="BY2" i="1" l="1"/>
  <c r="E15" i="2"/>
  <c r="E13" i="2"/>
  <c r="B8" i="2"/>
  <c r="E20" i="2"/>
  <c r="B14" i="2"/>
  <c r="E6" i="2"/>
  <c r="B17" i="2"/>
  <c r="F15" i="2"/>
  <c r="F13" i="2"/>
  <c r="F6" i="2"/>
  <c r="F20" i="2"/>
  <c r="E10" i="2"/>
  <c r="E9" i="2"/>
  <c r="E5" i="2"/>
  <c r="B18" i="2"/>
  <c r="F10" i="2"/>
  <c r="F9" i="2"/>
  <c r="F5" i="2"/>
  <c r="F4" i="2"/>
  <c r="E11" i="2"/>
  <c r="E8" i="2"/>
  <c r="B15" i="2"/>
  <c r="F11" i="2"/>
  <c r="F8" i="2"/>
  <c r="E16" i="2"/>
  <c r="B16" i="2"/>
  <c r="F16" i="2"/>
  <c r="E14" i="2"/>
  <c r="B12" i="2"/>
  <c r="F14" i="2"/>
  <c r="E12" i="2"/>
  <c r="E7" i="2"/>
  <c r="B11" i="2"/>
  <c r="F12" i="2"/>
  <c r="F7" i="2"/>
  <c r="E19" i="2"/>
  <c r="F19" i="2"/>
  <c r="C8" i="2"/>
  <c r="C14" i="2"/>
  <c r="C18" i="2"/>
  <c r="C17" i="2"/>
  <c r="C15" i="2"/>
  <c r="C16" i="2"/>
  <c r="C12" i="2"/>
  <c r="C11" i="2"/>
  <c r="B13" i="2"/>
  <c r="C13" i="2"/>
  <c r="B6" i="2"/>
  <c r="C6" i="2"/>
  <c r="BZ2" i="1"/>
  <c r="CF2" i="1"/>
  <c r="CE2" i="1"/>
  <c r="CH5" i="1"/>
  <c r="CH6" i="1"/>
  <c r="CH7" i="1"/>
  <c r="CH8" i="1"/>
  <c r="CH9" i="1"/>
  <c r="CH10" i="1"/>
  <c r="CH11" i="1"/>
  <c r="CH13" i="1"/>
  <c r="CH15" i="1"/>
  <c r="CH16" i="1"/>
  <c r="CH17" i="1"/>
  <c r="CH18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1" i="1"/>
  <c r="CH122" i="1"/>
  <c r="CH123" i="1"/>
  <c r="CH124" i="1"/>
  <c r="CH125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8" i="1"/>
  <c r="CH179" i="1"/>
  <c r="CH180" i="1"/>
  <c r="CH181" i="1"/>
  <c r="CH182" i="1"/>
  <c r="CH183" i="1"/>
  <c r="CH184" i="1"/>
  <c r="CH185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203" i="1"/>
  <c r="CH205" i="1"/>
  <c r="CH206" i="1"/>
  <c r="CH207" i="1"/>
  <c r="CH208" i="1"/>
  <c r="CH209" i="1"/>
  <c r="CH210" i="1"/>
  <c r="CH211" i="1"/>
  <c r="CH212" i="1"/>
  <c r="CH213" i="1"/>
  <c r="CH214" i="1"/>
  <c r="CH215" i="1"/>
  <c r="CH216" i="1"/>
  <c r="CH217" i="1"/>
  <c r="CH218" i="1"/>
  <c r="CH219" i="1"/>
  <c r="CH220" i="1"/>
  <c r="CH221" i="1"/>
  <c r="CH222" i="1"/>
  <c r="CH223" i="1"/>
  <c r="CH224" i="1"/>
  <c r="CH225" i="1"/>
  <c r="CH226" i="1"/>
  <c r="CH227" i="1"/>
  <c r="CH228" i="1"/>
  <c r="CH229" i="1"/>
  <c r="CH230" i="1"/>
  <c r="CH231" i="1"/>
  <c r="CH232" i="1"/>
  <c r="CH233" i="1"/>
  <c r="CH234" i="1"/>
  <c r="CH235" i="1"/>
  <c r="CH236" i="1"/>
  <c r="CH237" i="1"/>
  <c r="CH238" i="1"/>
  <c r="CH239" i="1"/>
  <c r="CH240" i="1"/>
  <c r="CH241" i="1"/>
  <c r="CH242" i="1"/>
  <c r="CH243" i="1"/>
  <c r="CH244" i="1"/>
  <c r="CH245" i="1"/>
  <c r="CH246" i="1"/>
  <c r="CH247" i="1"/>
  <c r="CH250" i="1"/>
  <c r="CH251" i="1"/>
  <c r="CH252" i="1"/>
  <c r="CH253" i="1"/>
  <c r="CH255" i="1"/>
  <c r="CH256" i="1"/>
  <c r="CH257" i="1"/>
  <c r="CH258" i="1"/>
  <c r="CH259" i="1"/>
  <c r="CH260" i="1"/>
  <c r="CH261" i="1"/>
  <c r="CH262" i="1"/>
  <c r="CH263" i="1"/>
  <c r="CH264" i="1"/>
  <c r="CH265" i="1"/>
  <c r="CH266" i="1"/>
  <c r="CH267" i="1"/>
  <c r="CH268" i="1"/>
  <c r="CH269" i="1"/>
  <c r="CH270" i="1"/>
  <c r="CH271" i="1"/>
  <c r="CH272" i="1"/>
  <c r="CH273" i="1"/>
  <c r="CH275" i="1"/>
  <c r="CH276" i="1"/>
  <c r="CH277" i="1"/>
  <c r="CH278" i="1"/>
  <c r="CH279" i="1"/>
  <c r="CH280" i="1"/>
  <c r="CH281" i="1"/>
  <c r="CH282" i="1"/>
  <c r="CH283" i="1"/>
  <c r="CH284" i="1"/>
  <c r="CH285" i="1"/>
  <c r="CH286" i="1"/>
  <c r="CH287" i="1"/>
  <c r="CH288" i="1"/>
  <c r="CH289" i="1"/>
  <c r="CH290" i="1"/>
  <c r="CH291" i="1"/>
  <c r="CH292" i="1"/>
  <c r="CH293" i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7" i="1"/>
  <c r="CH308" i="1"/>
  <c r="CH309" i="1"/>
  <c r="CH311" i="1"/>
  <c r="CH312" i="1"/>
  <c r="CH313" i="1"/>
  <c r="CH314" i="1"/>
  <c r="CH315" i="1"/>
  <c r="CH316" i="1"/>
  <c r="CH317" i="1"/>
  <c r="CH318" i="1"/>
  <c r="CH319" i="1"/>
  <c r="CH320" i="1"/>
  <c r="CH321" i="1"/>
  <c r="CH322" i="1"/>
  <c r="CH323" i="1"/>
  <c r="CH324" i="1"/>
  <c r="CH325" i="1"/>
  <c r="CH326" i="1"/>
  <c r="CH306" i="1"/>
  <c r="CI306" i="1" s="1"/>
  <c r="CH120" i="1"/>
  <c r="CH202" i="1"/>
  <c r="CI202" i="1" s="1"/>
  <c r="CH14" i="1"/>
  <c r="CI14" i="1" s="1"/>
  <c r="CH248" i="1"/>
  <c r="CI248" i="1" s="1"/>
  <c r="CH76" i="1"/>
  <c r="CI76" i="1" s="1"/>
  <c r="CH145" i="1"/>
  <c r="CI145" i="1" s="1"/>
  <c r="CH177" i="1"/>
  <c r="CI177" i="1" s="1"/>
  <c r="CH254" i="1"/>
  <c r="CI254" i="1" s="1"/>
  <c r="CH274" i="1"/>
  <c r="CI274" i="1" s="1"/>
  <c r="CH98" i="1"/>
  <c r="CI98" i="1" s="1"/>
  <c r="CH310" i="1"/>
  <c r="CI310" i="1" s="1"/>
  <c r="CH12" i="1"/>
  <c r="CI12" i="1" s="1"/>
  <c r="CH19" i="1"/>
  <c r="CI19" i="1" s="1"/>
  <c r="CH204" i="1"/>
  <c r="CI204" i="1" s="1"/>
  <c r="CH126" i="1"/>
  <c r="CI126" i="1" s="1"/>
  <c r="CH249" i="1"/>
  <c r="CI249" i="1" s="1"/>
  <c r="CH163" i="1"/>
  <c r="CI163" i="1" s="1"/>
  <c r="CH186" i="1"/>
  <c r="CI186" i="1" s="1"/>
  <c r="F8" i="3"/>
  <c r="C306" i="1"/>
  <c r="C120" i="1"/>
  <c r="C202" i="1"/>
  <c r="C14" i="1"/>
  <c r="C248" i="1"/>
  <c r="C76" i="1"/>
  <c r="C145" i="1"/>
  <c r="C177" i="1"/>
  <c r="C254" i="1"/>
  <c r="C274" i="1"/>
  <c r="C98" i="1"/>
  <c r="C310" i="1"/>
  <c r="C12" i="1"/>
  <c r="C19" i="1"/>
  <c r="C204" i="1"/>
  <c r="C126" i="1"/>
  <c r="C249" i="1"/>
  <c r="C163" i="1"/>
  <c r="C186" i="1"/>
  <c r="E306" i="1"/>
  <c r="E120" i="1"/>
  <c r="E202" i="1"/>
  <c r="E14" i="1"/>
  <c r="E248" i="1"/>
  <c r="E76" i="1"/>
  <c r="E145" i="1"/>
  <c r="E177" i="1"/>
  <c r="E254" i="1"/>
  <c r="E274" i="1"/>
  <c r="E98" i="1"/>
  <c r="E310" i="1"/>
  <c r="E12" i="1"/>
  <c r="E19" i="1"/>
  <c r="E204" i="1"/>
  <c r="E126" i="1"/>
  <c r="E249" i="1"/>
  <c r="E163" i="1"/>
  <c r="E186" i="1"/>
  <c r="G306" i="1"/>
  <c r="G120" i="1"/>
  <c r="G202" i="1"/>
  <c r="G14" i="1"/>
  <c r="G248" i="1"/>
  <c r="G76" i="1"/>
  <c r="G145" i="1"/>
  <c r="G177" i="1"/>
  <c r="G254" i="1"/>
  <c r="G274" i="1"/>
  <c r="G98" i="1"/>
  <c r="G310" i="1"/>
  <c r="G12" i="1"/>
  <c r="G19" i="1"/>
  <c r="G204" i="1"/>
  <c r="G126" i="1"/>
  <c r="G249" i="1"/>
  <c r="G163" i="1"/>
  <c r="G186" i="1"/>
  <c r="N306" i="1"/>
  <c r="O306" i="1" s="1"/>
  <c r="N120" i="1"/>
  <c r="O120" i="1" s="1"/>
  <c r="N202" i="1"/>
  <c r="O202" i="1" s="1"/>
  <c r="N14" i="1"/>
  <c r="O14" i="1" s="1"/>
  <c r="N248" i="1"/>
  <c r="O248" i="1" s="1"/>
  <c r="N76" i="1"/>
  <c r="O76" i="1" s="1"/>
  <c r="N145" i="1"/>
  <c r="O145" i="1" s="1"/>
  <c r="N177" i="1"/>
  <c r="O177" i="1" s="1"/>
  <c r="N254" i="1"/>
  <c r="O254" i="1" s="1"/>
  <c r="N274" i="1"/>
  <c r="O274" i="1" s="1"/>
  <c r="N98" i="1"/>
  <c r="O98" i="1" s="1"/>
  <c r="N310" i="1"/>
  <c r="O310" i="1" s="1"/>
  <c r="N12" i="1"/>
  <c r="O12" i="1" s="1"/>
  <c r="N19" i="1"/>
  <c r="O19" i="1" s="1"/>
  <c r="N204" i="1"/>
  <c r="O204" i="1" s="1"/>
  <c r="N126" i="1"/>
  <c r="O126" i="1" s="1"/>
  <c r="N249" i="1"/>
  <c r="O249" i="1" s="1"/>
  <c r="N163" i="1"/>
  <c r="O163" i="1" s="1"/>
  <c r="N186" i="1"/>
  <c r="O186" i="1" s="1"/>
  <c r="T306" i="1"/>
  <c r="U306" i="1" s="1"/>
  <c r="T120" i="1"/>
  <c r="U120" i="1" s="1"/>
  <c r="T202" i="1"/>
  <c r="U202" i="1" s="1"/>
  <c r="T14" i="1"/>
  <c r="U14" i="1" s="1"/>
  <c r="T248" i="1"/>
  <c r="U248" i="1" s="1"/>
  <c r="T76" i="1"/>
  <c r="U76" i="1" s="1"/>
  <c r="T145" i="1"/>
  <c r="U145" i="1" s="1"/>
  <c r="T177" i="1"/>
  <c r="U177" i="1" s="1"/>
  <c r="T254" i="1"/>
  <c r="U254" i="1" s="1"/>
  <c r="T274" i="1"/>
  <c r="U274" i="1" s="1"/>
  <c r="T98" i="1"/>
  <c r="U98" i="1" s="1"/>
  <c r="T310" i="1"/>
  <c r="U310" i="1" s="1"/>
  <c r="T12" i="1"/>
  <c r="U12" i="1" s="1"/>
  <c r="T19" i="1"/>
  <c r="U19" i="1" s="1"/>
  <c r="T204" i="1"/>
  <c r="U204" i="1" s="1"/>
  <c r="T126" i="1"/>
  <c r="U126" i="1" s="1"/>
  <c r="T249" i="1"/>
  <c r="U249" i="1" s="1"/>
  <c r="T163" i="1"/>
  <c r="U163" i="1" s="1"/>
  <c r="T186" i="1"/>
  <c r="U186" i="1" s="1"/>
  <c r="Z306" i="1"/>
  <c r="AA306" i="1" s="1"/>
  <c r="Z120" i="1"/>
  <c r="AA120" i="1" s="1"/>
  <c r="Z202" i="1"/>
  <c r="AA202" i="1" s="1"/>
  <c r="Z14" i="1"/>
  <c r="AA14" i="1" s="1"/>
  <c r="Z248" i="1"/>
  <c r="AA248" i="1" s="1"/>
  <c r="Z76" i="1"/>
  <c r="AA76" i="1" s="1"/>
  <c r="Z145" i="1"/>
  <c r="AA145" i="1" s="1"/>
  <c r="Z177" i="1"/>
  <c r="AA177" i="1" s="1"/>
  <c r="Z254" i="1"/>
  <c r="AA254" i="1" s="1"/>
  <c r="Z274" i="1"/>
  <c r="AA274" i="1" s="1"/>
  <c r="Z98" i="1"/>
  <c r="AA98" i="1" s="1"/>
  <c r="Z310" i="1"/>
  <c r="AA310" i="1" s="1"/>
  <c r="Z12" i="1"/>
  <c r="AA12" i="1" s="1"/>
  <c r="Z19" i="1"/>
  <c r="AA19" i="1" s="1"/>
  <c r="Z204" i="1"/>
  <c r="AA204" i="1" s="1"/>
  <c r="Z126" i="1"/>
  <c r="AA126" i="1" s="1"/>
  <c r="Z249" i="1"/>
  <c r="AA249" i="1" s="1"/>
  <c r="Z163" i="1"/>
  <c r="AA163" i="1" s="1"/>
  <c r="Z186" i="1"/>
  <c r="AA186" i="1" s="1"/>
  <c r="AF306" i="1"/>
  <c r="AG306" i="1" s="1"/>
  <c r="AF120" i="1"/>
  <c r="AG120" i="1" s="1"/>
  <c r="AF202" i="1"/>
  <c r="AG202" i="1" s="1"/>
  <c r="AF14" i="1"/>
  <c r="AG14" i="1" s="1"/>
  <c r="AF248" i="1"/>
  <c r="AG248" i="1" s="1"/>
  <c r="AF76" i="1"/>
  <c r="AG76" i="1" s="1"/>
  <c r="AF145" i="1"/>
  <c r="AG145" i="1" s="1"/>
  <c r="AF177" i="1"/>
  <c r="AG177" i="1" s="1"/>
  <c r="AF254" i="1"/>
  <c r="AG254" i="1" s="1"/>
  <c r="AF274" i="1"/>
  <c r="AG274" i="1" s="1"/>
  <c r="AF98" i="1"/>
  <c r="AG98" i="1" s="1"/>
  <c r="AF310" i="1"/>
  <c r="AG310" i="1" s="1"/>
  <c r="AF12" i="1"/>
  <c r="AG12" i="1" s="1"/>
  <c r="AF19" i="1"/>
  <c r="AG19" i="1" s="1"/>
  <c r="AF204" i="1"/>
  <c r="AG204" i="1" s="1"/>
  <c r="AF126" i="1"/>
  <c r="AG126" i="1" s="1"/>
  <c r="AF249" i="1"/>
  <c r="AG249" i="1" s="1"/>
  <c r="AF163" i="1"/>
  <c r="AG163" i="1" s="1"/>
  <c r="AF186" i="1"/>
  <c r="AG186" i="1" s="1"/>
  <c r="AL306" i="1"/>
  <c r="AM306" i="1" s="1"/>
  <c r="AL120" i="1"/>
  <c r="AM120" i="1" s="1"/>
  <c r="AL202" i="1"/>
  <c r="AM202" i="1" s="1"/>
  <c r="AL14" i="1"/>
  <c r="AM14" i="1" s="1"/>
  <c r="AL248" i="1"/>
  <c r="AM248" i="1" s="1"/>
  <c r="AL76" i="1"/>
  <c r="AM76" i="1" s="1"/>
  <c r="AL145" i="1"/>
  <c r="AM145" i="1" s="1"/>
  <c r="AL177" i="1"/>
  <c r="AM177" i="1" s="1"/>
  <c r="AL254" i="1"/>
  <c r="AM254" i="1" s="1"/>
  <c r="AL274" i="1"/>
  <c r="AM274" i="1" s="1"/>
  <c r="AL98" i="1"/>
  <c r="AM98" i="1" s="1"/>
  <c r="AL310" i="1"/>
  <c r="AM310" i="1" s="1"/>
  <c r="AL12" i="1"/>
  <c r="AM12" i="1" s="1"/>
  <c r="AL19" i="1"/>
  <c r="AM19" i="1" s="1"/>
  <c r="AL204" i="1"/>
  <c r="AM204" i="1" s="1"/>
  <c r="AL126" i="1"/>
  <c r="AM126" i="1" s="1"/>
  <c r="AL249" i="1"/>
  <c r="AM249" i="1" s="1"/>
  <c r="AL163" i="1"/>
  <c r="AM163" i="1" s="1"/>
  <c r="AL186" i="1"/>
  <c r="AM186" i="1" s="1"/>
  <c r="AR306" i="1"/>
  <c r="AS306" i="1" s="1"/>
  <c r="AR120" i="1"/>
  <c r="AS120" i="1" s="1"/>
  <c r="AR202" i="1"/>
  <c r="AS202" i="1" s="1"/>
  <c r="AR14" i="1"/>
  <c r="AS14" i="1" s="1"/>
  <c r="AR248" i="1"/>
  <c r="AS248" i="1" s="1"/>
  <c r="AR76" i="1"/>
  <c r="AS76" i="1" s="1"/>
  <c r="AR145" i="1"/>
  <c r="AS145" i="1" s="1"/>
  <c r="AR177" i="1"/>
  <c r="AS177" i="1" s="1"/>
  <c r="AR254" i="1"/>
  <c r="AS254" i="1" s="1"/>
  <c r="AR274" i="1"/>
  <c r="AS274" i="1" s="1"/>
  <c r="AR98" i="1"/>
  <c r="AS98" i="1" s="1"/>
  <c r="AR310" i="1"/>
  <c r="AS310" i="1" s="1"/>
  <c r="AR12" i="1"/>
  <c r="AS12" i="1" s="1"/>
  <c r="AR19" i="1"/>
  <c r="AS19" i="1" s="1"/>
  <c r="AR204" i="1"/>
  <c r="AS204" i="1" s="1"/>
  <c r="AR126" i="1"/>
  <c r="AS126" i="1" s="1"/>
  <c r="AR249" i="1"/>
  <c r="AS249" i="1" s="1"/>
  <c r="AR163" i="1"/>
  <c r="AS163" i="1" s="1"/>
  <c r="AR186" i="1"/>
  <c r="AS186" i="1" s="1"/>
  <c r="AX306" i="1"/>
  <c r="AY306" i="1" s="1"/>
  <c r="AX120" i="1"/>
  <c r="AY120" i="1" s="1"/>
  <c r="AX202" i="1"/>
  <c r="AY202" i="1" s="1"/>
  <c r="AX14" i="1"/>
  <c r="AY14" i="1" s="1"/>
  <c r="AX248" i="1"/>
  <c r="AY248" i="1" s="1"/>
  <c r="AX76" i="1"/>
  <c r="AY76" i="1" s="1"/>
  <c r="AX145" i="1"/>
  <c r="AY145" i="1" s="1"/>
  <c r="AX177" i="1"/>
  <c r="AY177" i="1" s="1"/>
  <c r="AX254" i="1"/>
  <c r="AY254" i="1" s="1"/>
  <c r="AX274" i="1"/>
  <c r="AY274" i="1" s="1"/>
  <c r="AX98" i="1"/>
  <c r="AY98" i="1" s="1"/>
  <c r="AX310" i="1"/>
  <c r="AY310" i="1" s="1"/>
  <c r="AX12" i="1"/>
  <c r="AY12" i="1" s="1"/>
  <c r="AX19" i="1"/>
  <c r="AY19" i="1" s="1"/>
  <c r="AX204" i="1"/>
  <c r="AY204" i="1" s="1"/>
  <c r="AX126" i="1"/>
  <c r="AY126" i="1" s="1"/>
  <c r="AX249" i="1"/>
  <c r="AY249" i="1" s="1"/>
  <c r="AX163" i="1"/>
  <c r="AY163" i="1" s="1"/>
  <c r="AX186" i="1"/>
  <c r="AY186" i="1" s="1"/>
  <c r="BD306" i="1"/>
  <c r="BE306" i="1" s="1"/>
  <c r="BD120" i="1"/>
  <c r="BE120" i="1" s="1"/>
  <c r="BD202" i="1"/>
  <c r="BE202" i="1" s="1"/>
  <c r="BD14" i="1"/>
  <c r="BE14" i="1" s="1"/>
  <c r="BD248" i="1"/>
  <c r="BE248" i="1" s="1"/>
  <c r="BD76" i="1"/>
  <c r="BE76" i="1" s="1"/>
  <c r="BD145" i="1"/>
  <c r="BE145" i="1" s="1"/>
  <c r="BD177" i="1"/>
  <c r="BE177" i="1" s="1"/>
  <c r="BD254" i="1"/>
  <c r="BE254" i="1" s="1"/>
  <c r="BD274" i="1"/>
  <c r="BE274" i="1" s="1"/>
  <c r="BD98" i="1"/>
  <c r="BE98" i="1" s="1"/>
  <c r="BD310" i="1"/>
  <c r="BE310" i="1" s="1"/>
  <c r="BD12" i="1"/>
  <c r="BE12" i="1" s="1"/>
  <c r="BD19" i="1"/>
  <c r="BE19" i="1" s="1"/>
  <c r="BD204" i="1"/>
  <c r="BE204" i="1" s="1"/>
  <c r="BD126" i="1"/>
  <c r="BE126" i="1" s="1"/>
  <c r="BD249" i="1"/>
  <c r="BE249" i="1" s="1"/>
  <c r="BD163" i="1"/>
  <c r="BE163" i="1" s="1"/>
  <c r="BD186" i="1"/>
  <c r="BE186" i="1" s="1"/>
  <c r="BJ306" i="1"/>
  <c r="BK306" i="1" s="1"/>
  <c r="BJ120" i="1"/>
  <c r="BK120" i="1" s="1"/>
  <c r="BJ202" i="1"/>
  <c r="BK202" i="1" s="1"/>
  <c r="BJ14" i="1"/>
  <c r="BK14" i="1" s="1"/>
  <c r="BJ248" i="1"/>
  <c r="BK248" i="1" s="1"/>
  <c r="BJ76" i="1"/>
  <c r="BK76" i="1" s="1"/>
  <c r="BJ145" i="1"/>
  <c r="BK145" i="1" s="1"/>
  <c r="BJ177" i="1"/>
  <c r="BK177" i="1" s="1"/>
  <c r="BJ254" i="1"/>
  <c r="BK254" i="1" s="1"/>
  <c r="BJ274" i="1"/>
  <c r="BK274" i="1" s="1"/>
  <c r="BJ98" i="1"/>
  <c r="BK98" i="1" s="1"/>
  <c r="BJ310" i="1"/>
  <c r="BK310" i="1" s="1"/>
  <c r="BJ12" i="1"/>
  <c r="BK12" i="1" s="1"/>
  <c r="BJ19" i="1"/>
  <c r="BK19" i="1" s="1"/>
  <c r="BJ204" i="1"/>
  <c r="BK204" i="1" s="1"/>
  <c r="BJ126" i="1"/>
  <c r="BK126" i="1" s="1"/>
  <c r="BJ249" i="1"/>
  <c r="BK249" i="1" s="1"/>
  <c r="BJ163" i="1"/>
  <c r="BK163" i="1" s="1"/>
  <c r="BJ186" i="1"/>
  <c r="BK186" i="1" s="1"/>
  <c r="BP306" i="1"/>
  <c r="BQ306" i="1" s="1"/>
  <c r="BP120" i="1"/>
  <c r="BQ120" i="1" s="1"/>
  <c r="BP202" i="1"/>
  <c r="BQ202" i="1" s="1"/>
  <c r="BP14" i="1"/>
  <c r="BQ14" i="1" s="1"/>
  <c r="BP248" i="1"/>
  <c r="BQ248" i="1" s="1"/>
  <c r="BP76" i="1"/>
  <c r="BQ76" i="1" s="1"/>
  <c r="BP145" i="1"/>
  <c r="BQ145" i="1" s="1"/>
  <c r="BP177" i="1"/>
  <c r="BQ177" i="1" s="1"/>
  <c r="BP254" i="1"/>
  <c r="BQ254" i="1" s="1"/>
  <c r="BP274" i="1"/>
  <c r="BQ274" i="1" s="1"/>
  <c r="BP98" i="1"/>
  <c r="BQ98" i="1" s="1"/>
  <c r="BP310" i="1"/>
  <c r="BQ310" i="1" s="1"/>
  <c r="BP12" i="1"/>
  <c r="BQ12" i="1" s="1"/>
  <c r="BP19" i="1"/>
  <c r="BQ19" i="1" s="1"/>
  <c r="BP204" i="1"/>
  <c r="BQ204" i="1" s="1"/>
  <c r="BP126" i="1"/>
  <c r="BQ126" i="1" s="1"/>
  <c r="BP249" i="1"/>
  <c r="BQ249" i="1" s="1"/>
  <c r="BP163" i="1"/>
  <c r="BQ163" i="1" s="1"/>
  <c r="BP186" i="1"/>
  <c r="BQ186" i="1" s="1"/>
  <c r="BV306" i="1"/>
  <c r="BW306" i="1" s="1"/>
  <c r="BV120" i="1"/>
  <c r="BW120" i="1" s="1"/>
  <c r="BV202" i="1"/>
  <c r="BW202" i="1" s="1"/>
  <c r="BV14" i="1"/>
  <c r="BW14" i="1" s="1"/>
  <c r="BV248" i="1"/>
  <c r="BW248" i="1" s="1"/>
  <c r="BV76" i="1"/>
  <c r="BW76" i="1" s="1"/>
  <c r="BV145" i="1"/>
  <c r="BW145" i="1" s="1"/>
  <c r="BV177" i="1"/>
  <c r="BW177" i="1" s="1"/>
  <c r="BV254" i="1"/>
  <c r="BW254" i="1" s="1"/>
  <c r="BV274" i="1"/>
  <c r="BW274" i="1" s="1"/>
  <c r="BV98" i="1"/>
  <c r="BW98" i="1" s="1"/>
  <c r="BV310" i="1"/>
  <c r="BW310" i="1" s="1"/>
  <c r="BV12" i="1"/>
  <c r="BW12" i="1" s="1"/>
  <c r="BV19" i="1"/>
  <c r="BW19" i="1" s="1"/>
  <c r="BV204" i="1"/>
  <c r="BW204" i="1" s="1"/>
  <c r="BV126" i="1"/>
  <c r="BW126" i="1" s="1"/>
  <c r="BV249" i="1"/>
  <c r="BW249" i="1" s="1"/>
  <c r="BV163" i="1"/>
  <c r="BW163" i="1" s="1"/>
  <c r="BV186" i="1"/>
  <c r="BW186" i="1" s="1"/>
  <c r="CB306" i="1"/>
  <c r="CC306" i="1" s="1"/>
  <c r="CB120" i="1"/>
  <c r="CC120" i="1" s="1"/>
  <c r="CB202" i="1"/>
  <c r="CC202" i="1" s="1"/>
  <c r="CB14" i="1"/>
  <c r="CC14" i="1" s="1"/>
  <c r="CB248" i="1"/>
  <c r="CC248" i="1" s="1"/>
  <c r="CB76" i="1"/>
  <c r="CC76" i="1" s="1"/>
  <c r="CB145" i="1"/>
  <c r="CC145" i="1" s="1"/>
  <c r="CB177" i="1"/>
  <c r="CC177" i="1" s="1"/>
  <c r="CB254" i="1"/>
  <c r="CC254" i="1" s="1"/>
  <c r="CB274" i="1"/>
  <c r="CC274" i="1" s="1"/>
  <c r="CB98" i="1"/>
  <c r="CC98" i="1" s="1"/>
  <c r="CB310" i="1"/>
  <c r="CC310" i="1" s="1"/>
  <c r="CB12" i="1"/>
  <c r="CC12" i="1" s="1"/>
  <c r="CB19" i="1"/>
  <c r="CC19" i="1" s="1"/>
  <c r="CB204" i="1"/>
  <c r="CC204" i="1" s="1"/>
  <c r="CB126" i="1"/>
  <c r="CC126" i="1" s="1"/>
  <c r="CB249" i="1"/>
  <c r="CC249" i="1" s="1"/>
  <c r="CB163" i="1"/>
  <c r="CC163" i="1" s="1"/>
  <c r="CB186" i="1"/>
  <c r="CC186" i="1" s="1"/>
  <c r="CI120" i="1"/>
  <c r="F145" i="1" l="1"/>
  <c r="F248" i="1"/>
  <c r="F163" i="1"/>
  <c r="F204" i="1"/>
  <c r="F12" i="1"/>
  <c r="F120" i="1"/>
  <c r="F249" i="1"/>
  <c r="F19" i="1"/>
  <c r="F274" i="1"/>
  <c r="F310" i="1"/>
  <c r="F177" i="1"/>
  <c r="F76" i="1"/>
  <c r="F186" i="1"/>
  <c r="F126" i="1"/>
  <c r="F254" i="1"/>
  <c r="F14" i="1"/>
  <c r="F306" i="1"/>
  <c r="F202" i="1"/>
  <c r="F98" i="1"/>
  <c r="I248" i="1"/>
  <c r="H249" i="1"/>
  <c r="H19" i="1"/>
  <c r="H145" i="1"/>
  <c r="H248" i="1"/>
  <c r="I186" i="1"/>
  <c r="I98" i="1"/>
  <c r="I14" i="1"/>
  <c r="H186" i="1"/>
  <c r="H98" i="1"/>
  <c r="I145" i="1"/>
  <c r="I126" i="1"/>
  <c r="I254" i="1"/>
  <c r="H126" i="1"/>
  <c r="H254" i="1"/>
  <c r="H14" i="1"/>
  <c r="I163" i="1"/>
  <c r="I204" i="1"/>
  <c r="I12" i="1"/>
  <c r="I202" i="1"/>
  <c r="H163" i="1"/>
  <c r="H204" i="1"/>
  <c r="H12" i="1"/>
  <c r="H202" i="1"/>
  <c r="I19" i="1"/>
  <c r="I306" i="1"/>
  <c r="H306" i="1"/>
  <c r="I310" i="1"/>
  <c r="I274" i="1"/>
  <c r="I177" i="1"/>
  <c r="I76" i="1"/>
  <c r="I120" i="1"/>
  <c r="H310" i="1"/>
  <c r="H274" i="1"/>
  <c r="H177" i="1"/>
  <c r="H76" i="1"/>
  <c r="H120" i="1"/>
  <c r="I249" i="1"/>
  <c r="C143" i="1" l="1"/>
  <c r="C261" i="1"/>
  <c r="C305" i="1"/>
  <c r="C269" i="1"/>
  <c r="C179" i="1"/>
  <c r="C67" i="1"/>
  <c r="C63" i="1"/>
  <c r="C263" i="1"/>
  <c r="C301" i="1"/>
  <c r="C197" i="1"/>
  <c r="C276" i="1"/>
  <c r="C34" i="1"/>
  <c r="E143" i="1"/>
  <c r="E261" i="1"/>
  <c r="E305" i="1"/>
  <c r="E269" i="1"/>
  <c r="E179" i="1"/>
  <c r="E67" i="1"/>
  <c r="E63" i="1"/>
  <c r="E263" i="1"/>
  <c r="E301" i="1"/>
  <c r="E197" i="1"/>
  <c r="E276" i="1"/>
  <c r="E34" i="1"/>
  <c r="G143" i="1"/>
  <c r="G261" i="1"/>
  <c r="G305" i="1"/>
  <c r="G269" i="1"/>
  <c r="G179" i="1"/>
  <c r="G67" i="1"/>
  <c r="G63" i="1"/>
  <c r="G263" i="1"/>
  <c r="G301" i="1"/>
  <c r="G197" i="1"/>
  <c r="G276" i="1"/>
  <c r="G34" i="1"/>
  <c r="N143" i="1"/>
  <c r="O143" i="1" s="1"/>
  <c r="N261" i="1"/>
  <c r="O261" i="1" s="1"/>
  <c r="N305" i="1"/>
  <c r="O305" i="1" s="1"/>
  <c r="N269" i="1"/>
  <c r="N179" i="1"/>
  <c r="O179" i="1" s="1"/>
  <c r="N67" i="1"/>
  <c r="O67" i="1" s="1"/>
  <c r="N63" i="1"/>
  <c r="N263" i="1"/>
  <c r="O263" i="1" s="1"/>
  <c r="N301" i="1"/>
  <c r="O301" i="1" s="1"/>
  <c r="N197" i="1"/>
  <c r="N276" i="1"/>
  <c r="O276" i="1" s="1"/>
  <c r="N34" i="1"/>
  <c r="O34" i="1" s="1"/>
  <c r="T143" i="1"/>
  <c r="U143" i="1" s="1"/>
  <c r="T261" i="1"/>
  <c r="U261" i="1" s="1"/>
  <c r="T305" i="1"/>
  <c r="U305" i="1" s="1"/>
  <c r="T269" i="1"/>
  <c r="U269" i="1" s="1"/>
  <c r="T179" i="1"/>
  <c r="U179" i="1" s="1"/>
  <c r="T67" i="1"/>
  <c r="U67" i="1" s="1"/>
  <c r="T63" i="1"/>
  <c r="U63" i="1" s="1"/>
  <c r="T263" i="1"/>
  <c r="U263" i="1" s="1"/>
  <c r="T301" i="1"/>
  <c r="U301" i="1" s="1"/>
  <c r="T197" i="1"/>
  <c r="U197" i="1" s="1"/>
  <c r="T276" i="1"/>
  <c r="U276" i="1" s="1"/>
  <c r="T34" i="1"/>
  <c r="U34" i="1" s="1"/>
  <c r="Z143" i="1"/>
  <c r="AA143" i="1" s="1"/>
  <c r="Z261" i="1"/>
  <c r="AA261" i="1" s="1"/>
  <c r="Z305" i="1"/>
  <c r="AA305" i="1" s="1"/>
  <c r="Z269" i="1"/>
  <c r="AA269" i="1" s="1"/>
  <c r="Z179" i="1"/>
  <c r="AA179" i="1" s="1"/>
  <c r="Z67" i="1"/>
  <c r="AA67" i="1" s="1"/>
  <c r="Z63" i="1"/>
  <c r="AA63" i="1" s="1"/>
  <c r="Z263" i="1"/>
  <c r="AA263" i="1" s="1"/>
  <c r="Z301" i="1"/>
  <c r="AA301" i="1" s="1"/>
  <c r="Z197" i="1"/>
  <c r="AA197" i="1" s="1"/>
  <c r="Z276" i="1"/>
  <c r="AA276" i="1" s="1"/>
  <c r="Z34" i="1"/>
  <c r="AA34" i="1" s="1"/>
  <c r="AF143" i="1"/>
  <c r="AG143" i="1" s="1"/>
  <c r="AF261" i="1"/>
  <c r="AG261" i="1" s="1"/>
  <c r="AF305" i="1"/>
  <c r="AG305" i="1" s="1"/>
  <c r="AF269" i="1"/>
  <c r="AG269" i="1" s="1"/>
  <c r="AF179" i="1"/>
  <c r="AG179" i="1" s="1"/>
  <c r="AF67" i="1"/>
  <c r="AG67" i="1" s="1"/>
  <c r="AF63" i="1"/>
  <c r="AG63" i="1" s="1"/>
  <c r="AF263" i="1"/>
  <c r="AG263" i="1" s="1"/>
  <c r="AF301" i="1"/>
  <c r="AG301" i="1" s="1"/>
  <c r="AF197" i="1"/>
  <c r="AG197" i="1" s="1"/>
  <c r="AF276" i="1"/>
  <c r="AG276" i="1" s="1"/>
  <c r="AF34" i="1"/>
  <c r="AG34" i="1" s="1"/>
  <c r="AL143" i="1"/>
  <c r="AM143" i="1" s="1"/>
  <c r="AL261" i="1"/>
  <c r="AM261" i="1" s="1"/>
  <c r="AL305" i="1"/>
  <c r="AM305" i="1" s="1"/>
  <c r="AL269" i="1"/>
  <c r="AM269" i="1" s="1"/>
  <c r="AL179" i="1"/>
  <c r="AM179" i="1" s="1"/>
  <c r="AL67" i="1"/>
  <c r="AM67" i="1" s="1"/>
  <c r="AL63" i="1"/>
  <c r="AM63" i="1" s="1"/>
  <c r="AL263" i="1"/>
  <c r="AM263" i="1" s="1"/>
  <c r="AL301" i="1"/>
  <c r="AM301" i="1" s="1"/>
  <c r="AL197" i="1"/>
  <c r="AM197" i="1" s="1"/>
  <c r="AL276" i="1"/>
  <c r="AM276" i="1" s="1"/>
  <c r="AL34" i="1"/>
  <c r="AM34" i="1" s="1"/>
  <c r="AR143" i="1"/>
  <c r="AS143" i="1" s="1"/>
  <c r="AR261" i="1"/>
  <c r="AS261" i="1" s="1"/>
  <c r="AR305" i="1"/>
  <c r="AS305" i="1" s="1"/>
  <c r="AR269" i="1"/>
  <c r="AS269" i="1" s="1"/>
  <c r="AR179" i="1"/>
  <c r="AS179" i="1" s="1"/>
  <c r="AR67" i="1"/>
  <c r="AS67" i="1" s="1"/>
  <c r="AR63" i="1"/>
  <c r="AS63" i="1" s="1"/>
  <c r="AR263" i="1"/>
  <c r="AS263" i="1" s="1"/>
  <c r="AR301" i="1"/>
  <c r="AS301" i="1" s="1"/>
  <c r="AR197" i="1"/>
  <c r="AS197" i="1" s="1"/>
  <c r="AR276" i="1"/>
  <c r="AS276" i="1" s="1"/>
  <c r="AR34" i="1"/>
  <c r="AS34" i="1" s="1"/>
  <c r="AX143" i="1"/>
  <c r="AY143" i="1" s="1"/>
  <c r="AX261" i="1"/>
  <c r="AY261" i="1" s="1"/>
  <c r="AX305" i="1"/>
  <c r="AY305" i="1" s="1"/>
  <c r="AX269" i="1"/>
  <c r="AY269" i="1" s="1"/>
  <c r="AX179" i="1"/>
  <c r="AY179" i="1" s="1"/>
  <c r="AX67" i="1"/>
  <c r="AY67" i="1" s="1"/>
  <c r="AX63" i="1"/>
  <c r="AY63" i="1" s="1"/>
  <c r="AX263" i="1"/>
  <c r="AY263" i="1" s="1"/>
  <c r="AX301" i="1"/>
  <c r="AY301" i="1" s="1"/>
  <c r="AX197" i="1"/>
  <c r="AY197" i="1" s="1"/>
  <c r="AX276" i="1"/>
  <c r="AY276" i="1" s="1"/>
  <c r="AX34" i="1"/>
  <c r="AY34" i="1" s="1"/>
  <c r="BD143" i="1"/>
  <c r="BE143" i="1" s="1"/>
  <c r="BD261" i="1"/>
  <c r="BE261" i="1" s="1"/>
  <c r="BD305" i="1"/>
  <c r="BE305" i="1" s="1"/>
  <c r="BD269" i="1"/>
  <c r="BE269" i="1" s="1"/>
  <c r="BD179" i="1"/>
  <c r="BE179" i="1" s="1"/>
  <c r="BD67" i="1"/>
  <c r="BE67" i="1" s="1"/>
  <c r="BD63" i="1"/>
  <c r="BE63" i="1" s="1"/>
  <c r="BD263" i="1"/>
  <c r="BE263" i="1" s="1"/>
  <c r="BD301" i="1"/>
  <c r="BE301" i="1" s="1"/>
  <c r="BD197" i="1"/>
  <c r="BE197" i="1" s="1"/>
  <c r="BD276" i="1"/>
  <c r="BE276" i="1" s="1"/>
  <c r="BD34" i="1"/>
  <c r="BE34" i="1" s="1"/>
  <c r="BJ143" i="1"/>
  <c r="BK143" i="1" s="1"/>
  <c r="BJ261" i="1"/>
  <c r="BK261" i="1" s="1"/>
  <c r="BJ305" i="1"/>
  <c r="BK305" i="1" s="1"/>
  <c r="BJ269" i="1"/>
  <c r="BK269" i="1" s="1"/>
  <c r="BJ179" i="1"/>
  <c r="BK179" i="1" s="1"/>
  <c r="BJ67" i="1"/>
  <c r="BK67" i="1" s="1"/>
  <c r="BJ63" i="1"/>
  <c r="BK63" i="1" s="1"/>
  <c r="BJ263" i="1"/>
  <c r="BK263" i="1" s="1"/>
  <c r="BJ301" i="1"/>
  <c r="BK301" i="1" s="1"/>
  <c r="BJ197" i="1"/>
  <c r="BK197" i="1" s="1"/>
  <c r="BJ276" i="1"/>
  <c r="BK276" i="1" s="1"/>
  <c r="BJ34" i="1"/>
  <c r="BK34" i="1" s="1"/>
  <c r="BP143" i="1"/>
  <c r="BQ143" i="1" s="1"/>
  <c r="BP261" i="1"/>
  <c r="BQ261" i="1" s="1"/>
  <c r="BP305" i="1"/>
  <c r="BQ305" i="1" s="1"/>
  <c r="BP269" i="1"/>
  <c r="BQ269" i="1" s="1"/>
  <c r="BP179" i="1"/>
  <c r="BQ179" i="1" s="1"/>
  <c r="BP67" i="1"/>
  <c r="BQ67" i="1" s="1"/>
  <c r="BP63" i="1"/>
  <c r="BQ63" i="1" s="1"/>
  <c r="BP263" i="1"/>
  <c r="BQ263" i="1" s="1"/>
  <c r="BP301" i="1"/>
  <c r="BQ301" i="1" s="1"/>
  <c r="BP197" i="1"/>
  <c r="BQ197" i="1" s="1"/>
  <c r="BP276" i="1"/>
  <c r="BQ276" i="1" s="1"/>
  <c r="BP34" i="1"/>
  <c r="BQ34" i="1" s="1"/>
  <c r="BV143" i="1"/>
  <c r="BW143" i="1" s="1"/>
  <c r="BV261" i="1"/>
  <c r="BW261" i="1" s="1"/>
  <c r="BV305" i="1"/>
  <c r="BW305" i="1" s="1"/>
  <c r="BV269" i="1"/>
  <c r="BW269" i="1" s="1"/>
  <c r="BV179" i="1"/>
  <c r="BW179" i="1" s="1"/>
  <c r="BV67" i="1"/>
  <c r="BW67" i="1" s="1"/>
  <c r="BV63" i="1"/>
  <c r="BW63" i="1" s="1"/>
  <c r="BV263" i="1"/>
  <c r="BW263" i="1" s="1"/>
  <c r="BV301" i="1"/>
  <c r="BW301" i="1" s="1"/>
  <c r="BV197" i="1"/>
  <c r="BW197" i="1" s="1"/>
  <c r="BV276" i="1"/>
  <c r="BW276" i="1" s="1"/>
  <c r="BV34" i="1"/>
  <c r="BW34" i="1" s="1"/>
  <c r="CB143" i="1"/>
  <c r="CC143" i="1" s="1"/>
  <c r="CB261" i="1"/>
  <c r="CC261" i="1" s="1"/>
  <c r="CB305" i="1"/>
  <c r="CC305" i="1" s="1"/>
  <c r="CB269" i="1"/>
  <c r="CC269" i="1" s="1"/>
  <c r="CB179" i="1"/>
  <c r="CC179" i="1" s="1"/>
  <c r="CB67" i="1"/>
  <c r="CC67" i="1" s="1"/>
  <c r="CB63" i="1"/>
  <c r="CC63" i="1" s="1"/>
  <c r="CB263" i="1"/>
  <c r="CC263" i="1" s="1"/>
  <c r="CB301" i="1"/>
  <c r="CC301" i="1" s="1"/>
  <c r="CB197" i="1"/>
  <c r="CC197" i="1" s="1"/>
  <c r="CB276" i="1"/>
  <c r="CC276" i="1" s="1"/>
  <c r="CB34" i="1"/>
  <c r="CC34" i="1" s="1"/>
  <c r="CI143" i="1"/>
  <c r="CI261" i="1"/>
  <c r="CI305" i="1"/>
  <c r="CI269" i="1"/>
  <c r="CI179" i="1"/>
  <c r="CI67" i="1"/>
  <c r="CI63" i="1"/>
  <c r="CI263" i="1"/>
  <c r="CI301" i="1"/>
  <c r="CI197" i="1"/>
  <c r="CI276" i="1"/>
  <c r="CI34" i="1"/>
  <c r="AD2" i="1"/>
  <c r="AJ2" i="1"/>
  <c r="AP2" i="1"/>
  <c r="AV2" i="1"/>
  <c r="BB2" i="1"/>
  <c r="BH2" i="1"/>
  <c r="BT2" i="1"/>
  <c r="BN2" i="1"/>
  <c r="C78" i="1"/>
  <c r="C271" i="1"/>
  <c r="C240" i="1"/>
  <c r="C118" i="1"/>
  <c r="C124" i="1"/>
  <c r="C37" i="1"/>
  <c r="C83" i="1"/>
  <c r="C200" i="1"/>
  <c r="C167" i="1"/>
  <c r="C94" i="1"/>
  <c r="C20" i="1"/>
  <c r="E78" i="1"/>
  <c r="E271" i="1"/>
  <c r="E240" i="1"/>
  <c r="E118" i="1"/>
  <c r="E124" i="1"/>
  <c r="E37" i="1"/>
  <c r="E83" i="1"/>
  <c r="E200" i="1"/>
  <c r="E167" i="1"/>
  <c r="E94" i="1"/>
  <c r="E20" i="1"/>
  <c r="G78" i="1"/>
  <c r="G271" i="1"/>
  <c r="G240" i="1"/>
  <c r="G118" i="1"/>
  <c r="G124" i="1"/>
  <c r="G37" i="1"/>
  <c r="G83" i="1"/>
  <c r="G200" i="1"/>
  <c r="G167" i="1"/>
  <c r="G94" i="1"/>
  <c r="G20" i="1"/>
  <c r="N78" i="1"/>
  <c r="O78" i="1" s="1"/>
  <c r="N271" i="1"/>
  <c r="O271" i="1" s="1"/>
  <c r="N240" i="1"/>
  <c r="O240" i="1" s="1"/>
  <c r="N118" i="1"/>
  <c r="O118" i="1" s="1"/>
  <c r="N124" i="1"/>
  <c r="O124" i="1" s="1"/>
  <c r="N37" i="1"/>
  <c r="O37" i="1" s="1"/>
  <c r="N83" i="1"/>
  <c r="O83" i="1" s="1"/>
  <c r="N200" i="1"/>
  <c r="O200" i="1" s="1"/>
  <c r="N167" i="1"/>
  <c r="O167" i="1" s="1"/>
  <c r="N94" i="1"/>
  <c r="O94" i="1" s="1"/>
  <c r="N20" i="1"/>
  <c r="O20" i="1" s="1"/>
  <c r="T78" i="1"/>
  <c r="U78" i="1" s="1"/>
  <c r="T271" i="1"/>
  <c r="U271" i="1" s="1"/>
  <c r="T240" i="1"/>
  <c r="U240" i="1" s="1"/>
  <c r="T118" i="1"/>
  <c r="U118" i="1" s="1"/>
  <c r="T124" i="1"/>
  <c r="U124" i="1" s="1"/>
  <c r="T37" i="1"/>
  <c r="U37" i="1" s="1"/>
  <c r="T83" i="1"/>
  <c r="U83" i="1" s="1"/>
  <c r="T200" i="1"/>
  <c r="U200" i="1" s="1"/>
  <c r="T167" i="1"/>
  <c r="U167" i="1" s="1"/>
  <c r="T94" i="1"/>
  <c r="U94" i="1" s="1"/>
  <c r="T20" i="1"/>
  <c r="U20" i="1" s="1"/>
  <c r="Z78" i="1"/>
  <c r="AA78" i="1" s="1"/>
  <c r="Z271" i="1"/>
  <c r="AA271" i="1" s="1"/>
  <c r="Z240" i="1"/>
  <c r="AA240" i="1" s="1"/>
  <c r="Z118" i="1"/>
  <c r="AA118" i="1" s="1"/>
  <c r="Z124" i="1"/>
  <c r="AA124" i="1" s="1"/>
  <c r="Z37" i="1"/>
  <c r="AA37" i="1" s="1"/>
  <c r="Z83" i="1"/>
  <c r="AA83" i="1" s="1"/>
  <c r="Z200" i="1"/>
  <c r="AA200" i="1" s="1"/>
  <c r="Z167" i="1"/>
  <c r="AA167" i="1" s="1"/>
  <c r="Z94" i="1"/>
  <c r="AA94" i="1" s="1"/>
  <c r="Z20" i="1"/>
  <c r="AA20" i="1" s="1"/>
  <c r="AF78" i="1"/>
  <c r="AG78" i="1" s="1"/>
  <c r="AF271" i="1"/>
  <c r="AG271" i="1" s="1"/>
  <c r="AF240" i="1"/>
  <c r="AG240" i="1" s="1"/>
  <c r="AF118" i="1"/>
  <c r="AG118" i="1" s="1"/>
  <c r="AF124" i="1"/>
  <c r="AG124" i="1" s="1"/>
  <c r="AF37" i="1"/>
  <c r="AG37" i="1" s="1"/>
  <c r="AF83" i="1"/>
  <c r="AG83" i="1" s="1"/>
  <c r="AF200" i="1"/>
  <c r="AG200" i="1" s="1"/>
  <c r="AF167" i="1"/>
  <c r="AG167" i="1" s="1"/>
  <c r="AF94" i="1"/>
  <c r="AG94" i="1" s="1"/>
  <c r="AF20" i="1"/>
  <c r="AG20" i="1" s="1"/>
  <c r="AL78" i="1"/>
  <c r="AM78" i="1" s="1"/>
  <c r="AL271" i="1"/>
  <c r="AM271" i="1" s="1"/>
  <c r="AL240" i="1"/>
  <c r="AM240" i="1" s="1"/>
  <c r="AL118" i="1"/>
  <c r="AM118" i="1" s="1"/>
  <c r="AL124" i="1"/>
  <c r="AM124" i="1" s="1"/>
  <c r="AL37" i="1"/>
  <c r="AM37" i="1" s="1"/>
  <c r="AL83" i="1"/>
  <c r="AM83" i="1" s="1"/>
  <c r="AL200" i="1"/>
  <c r="AM200" i="1" s="1"/>
  <c r="AL167" i="1"/>
  <c r="AM167" i="1" s="1"/>
  <c r="AL94" i="1"/>
  <c r="AM94" i="1" s="1"/>
  <c r="AL20" i="1"/>
  <c r="AM20" i="1" s="1"/>
  <c r="AR78" i="1"/>
  <c r="AS78" i="1" s="1"/>
  <c r="AR271" i="1"/>
  <c r="AS271" i="1" s="1"/>
  <c r="AR240" i="1"/>
  <c r="AS240" i="1" s="1"/>
  <c r="AR118" i="1"/>
  <c r="AS118" i="1" s="1"/>
  <c r="AR124" i="1"/>
  <c r="AS124" i="1" s="1"/>
  <c r="AR37" i="1"/>
  <c r="AS37" i="1" s="1"/>
  <c r="AR83" i="1"/>
  <c r="AS83" i="1" s="1"/>
  <c r="AR200" i="1"/>
  <c r="AS200" i="1" s="1"/>
  <c r="AR167" i="1"/>
  <c r="AS167" i="1" s="1"/>
  <c r="AR94" i="1"/>
  <c r="AS94" i="1" s="1"/>
  <c r="AR20" i="1"/>
  <c r="AS20" i="1" s="1"/>
  <c r="AX78" i="1"/>
  <c r="AY78" i="1" s="1"/>
  <c r="AX271" i="1"/>
  <c r="AY271" i="1" s="1"/>
  <c r="AX240" i="1"/>
  <c r="AY240" i="1" s="1"/>
  <c r="AX118" i="1"/>
  <c r="AY118" i="1" s="1"/>
  <c r="AX124" i="1"/>
  <c r="AY124" i="1" s="1"/>
  <c r="AX37" i="1"/>
  <c r="AY37" i="1" s="1"/>
  <c r="AX83" i="1"/>
  <c r="AY83" i="1" s="1"/>
  <c r="AX200" i="1"/>
  <c r="AY200" i="1" s="1"/>
  <c r="AX167" i="1"/>
  <c r="AY167" i="1" s="1"/>
  <c r="AX94" i="1"/>
  <c r="AY94" i="1" s="1"/>
  <c r="AX20" i="1"/>
  <c r="AY20" i="1" s="1"/>
  <c r="BD78" i="1"/>
  <c r="BE78" i="1" s="1"/>
  <c r="BD271" i="1"/>
  <c r="BE271" i="1" s="1"/>
  <c r="BD240" i="1"/>
  <c r="BE240" i="1" s="1"/>
  <c r="BD118" i="1"/>
  <c r="BE118" i="1" s="1"/>
  <c r="BD124" i="1"/>
  <c r="BE124" i="1" s="1"/>
  <c r="BD37" i="1"/>
  <c r="BE37" i="1" s="1"/>
  <c r="BD83" i="1"/>
  <c r="BE83" i="1" s="1"/>
  <c r="BD200" i="1"/>
  <c r="BE200" i="1" s="1"/>
  <c r="BD167" i="1"/>
  <c r="BE167" i="1" s="1"/>
  <c r="BD94" i="1"/>
  <c r="BE94" i="1" s="1"/>
  <c r="BD20" i="1"/>
  <c r="BE20" i="1" s="1"/>
  <c r="BJ78" i="1"/>
  <c r="BK78" i="1" s="1"/>
  <c r="BJ271" i="1"/>
  <c r="BK271" i="1" s="1"/>
  <c r="BJ240" i="1"/>
  <c r="BK240" i="1" s="1"/>
  <c r="BJ118" i="1"/>
  <c r="BK118" i="1" s="1"/>
  <c r="BJ124" i="1"/>
  <c r="BK124" i="1" s="1"/>
  <c r="BJ37" i="1"/>
  <c r="BK37" i="1" s="1"/>
  <c r="BJ83" i="1"/>
  <c r="BK83" i="1" s="1"/>
  <c r="BJ200" i="1"/>
  <c r="BK200" i="1" s="1"/>
  <c r="BJ167" i="1"/>
  <c r="BK167" i="1" s="1"/>
  <c r="BJ94" i="1"/>
  <c r="BK94" i="1" s="1"/>
  <c r="BJ20" i="1"/>
  <c r="BK20" i="1" s="1"/>
  <c r="BP78" i="1"/>
  <c r="BQ78" i="1" s="1"/>
  <c r="BP271" i="1"/>
  <c r="BQ271" i="1" s="1"/>
  <c r="BP240" i="1"/>
  <c r="BQ240" i="1" s="1"/>
  <c r="BP118" i="1"/>
  <c r="BQ118" i="1" s="1"/>
  <c r="BP124" i="1"/>
  <c r="BQ124" i="1" s="1"/>
  <c r="BP37" i="1"/>
  <c r="BQ37" i="1" s="1"/>
  <c r="BP83" i="1"/>
  <c r="BQ83" i="1" s="1"/>
  <c r="BP200" i="1"/>
  <c r="BQ200" i="1" s="1"/>
  <c r="BP167" i="1"/>
  <c r="BQ167" i="1" s="1"/>
  <c r="BP94" i="1"/>
  <c r="BQ94" i="1" s="1"/>
  <c r="BP20" i="1"/>
  <c r="BQ20" i="1" s="1"/>
  <c r="BV78" i="1"/>
  <c r="BW78" i="1" s="1"/>
  <c r="BV271" i="1"/>
  <c r="BW271" i="1" s="1"/>
  <c r="BV240" i="1"/>
  <c r="BW240" i="1" s="1"/>
  <c r="BV118" i="1"/>
  <c r="BW118" i="1" s="1"/>
  <c r="BV124" i="1"/>
  <c r="BW124" i="1" s="1"/>
  <c r="BV37" i="1"/>
  <c r="BW37" i="1" s="1"/>
  <c r="BV83" i="1"/>
  <c r="BW83" i="1" s="1"/>
  <c r="BV200" i="1"/>
  <c r="BW200" i="1" s="1"/>
  <c r="BV167" i="1"/>
  <c r="BW167" i="1" s="1"/>
  <c r="BV94" i="1"/>
  <c r="BW94" i="1" s="1"/>
  <c r="BV20" i="1"/>
  <c r="BW20" i="1" s="1"/>
  <c r="CB78" i="1"/>
  <c r="CC78" i="1" s="1"/>
  <c r="CB271" i="1"/>
  <c r="CC271" i="1" s="1"/>
  <c r="CB240" i="1"/>
  <c r="CC240" i="1" s="1"/>
  <c r="CB118" i="1"/>
  <c r="CC118" i="1" s="1"/>
  <c r="CB124" i="1"/>
  <c r="CC124" i="1" s="1"/>
  <c r="CB37" i="1"/>
  <c r="CC37" i="1" s="1"/>
  <c r="CB83" i="1"/>
  <c r="CC83" i="1" s="1"/>
  <c r="CB200" i="1"/>
  <c r="CC200" i="1" s="1"/>
  <c r="CB167" i="1"/>
  <c r="CC167" i="1" s="1"/>
  <c r="CB94" i="1"/>
  <c r="CC94" i="1" s="1"/>
  <c r="CB20" i="1"/>
  <c r="CC20" i="1" s="1"/>
  <c r="CI78" i="1"/>
  <c r="CI271" i="1"/>
  <c r="CI240" i="1"/>
  <c r="CI118" i="1"/>
  <c r="CI124" i="1"/>
  <c r="CI37" i="1"/>
  <c r="CI83" i="1"/>
  <c r="CI200" i="1"/>
  <c r="CI167" i="1"/>
  <c r="CI94" i="1"/>
  <c r="CI20" i="1"/>
  <c r="C196" i="1"/>
  <c r="C146" i="1"/>
  <c r="C42" i="1"/>
  <c r="C223" i="1"/>
  <c r="C284" i="1"/>
  <c r="C24" i="1"/>
  <c r="C103" i="1"/>
  <c r="C47" i="1"/>
  <c r="C184" i="1"/>
  <c r="C205" i="1"/>
  <c r="C255" i="1"/>
  <c r="C134" i="1"/>
  <c r="C326" i="1"/>
  <c r="C45" i="1"/>
  <c r="C322" i="1"/>
  <c r="C183" i="1"/>
  <c r="C150" i="1"/>
  <c r="C217" i="1"/>
  <c r="C194" i="1"/>
  <c r="C283" i="1"/>
  <c r="C253" i="1"/>
  <c r="C49" i="1"/>
  <c r="C286" i="1"/>
  <c r="C105" i="1"/>
  <c r="C171" i="1"/>
  <c r="C168" i="1"/>
  <c r="E47" i="1"/>
  <c r="E184" i="1"/>
  <c r="E205" i="1"/>
  <c r="E196" i="1"/>
  <c r="E255" i="1"/>
  <c r="E134" i="1"/>
  <c r="E326" i="1"/>
  <c r="E146" i="1"/>
  <c r="E45" i="1"/>
  <c r="E42" i="1"/>
  <c r="E322" i="1"/>
  <c r="E183" i="1"/>
  <c r="E150" i="1"/>
  <c r="E217" i="1"/>
  <c r="E223" i="1"/>
  <c r="E194" i="1"/>
  <c r="E283" i="1"/>
  <c r="E284" i="1"/>
  <c r="E253" i="1"/>
  <c r="E49" i="1"/>
  <c r="E24" i="1"/>
  <c r="E286" i="1"/>
  <c r="E105" i="1"/>
  <c r="E103" i="1"/>
  <c r="E171" i="1"/>
  <c r="E168" i="1"/>
  <c r="G47" i="1"/>
  <c r="G184" i="1"/>
  <c r="G205" i="1"/>
  <c r="G196" i="1"/>
  <c r="G255" i="1"/>
  <c r="G134" i="1"/>
  <c r="G326" i="1"/>
  <c r="G146" i="1"/>
  <c r="G45" i="1"/>
  <c r="G42" i="1"/>
  <c r="G322" i="1"/>
  <c r="G183" i="1"/>
  <c r="G150" i="1"/>
  <c r="G217" i="1"/>
  <c r="G223" i="1"/>
  <c r="G194" i="1"/>
  <c r="G283" i="1"/>
  <c r="G284" i="1"/>
  <c r="G253" i="1"/>
  <c r="G49" i="1"/>
  <c r="G24" i="1"/>
  <c r="G286" i="1"/>
  <c r="G105" i="1"/>
  <c r="G103" i="1"/>
  <c r="G171" i="1"/>
  <c r="G168" i="1"/>
  <c r="N47" i="1"/>
  <c r="O47" i="1" s="1"/>
  <c r="N184" i="1"/>
  <c r="O184" i="1" s="1"/>
  <c r="N205" i="1"/>
  <c r="O205" i="1" s="1"/>
  <c r="N196" i="1"/>
  <c r="O196" i="1" s="1"/>
  <c r="N255" i="1"/>
  <c r="O255" i="1" s="1"/>
  <c r="N134" i="1"/>
  <c r="O134" i="1" s="1"/>
  <c r="N326" i="1"/>
  <c r="O326" i="1" s="1"/>
  <c r="N146" i="1"/>
  <c r="O146" i="1" s="1"/>
  <c r="N45" i="1"/>
  <c r="O45" i="1" s="1"/>
  <c r="N42" i="1"/>
  <c r="O42" i="1" s="1"/>
  <c r="N322" i="1"/>
  <c r="O322" i="1" s="1"/>
  <c r="N183" i="1"/>
  <c r="O183" i="1" s="1"/>
  <c r="N150" i="1"/>
  <c r="O150" i="1" s="1"/>
  <c r="N217" i="1"/>
  <c r="O217" i="1" s="1"/>
  <c r="N223" i="1"/>
  <c r="O223" i="1" s="1"/>
  <c r="N194" i="1"/>
  <c r="O194" i="1" s="1"/>
  <c r="N283" i="1"/>
  <c r="O283" i="1" s="1"/>
  <c r="N284" i="1"/>
  <c r="O284" i="1" s="1"/>
  <c r="N253" i="1"/>
  <c r="O253" i="1" s="1"/>
  <c r="N49" i="1"/>
  <c r="O49" i="1" s="1"/>
  <c r="N24" i="1"/>
  <c r="O24" i="1" s="1"/>
  <c r="N286" i="1"/>
  <c r="O286" i="1" s="1"/>
  <c r="N105" i="1"/>
  <c r="O105" i="1" s="1"/>
  <c r="N103" i="1"/>
  <c r="O103" i="1" s="1"/>
  <c r="N171" i="1"/>
  <c r="O171" i="1" s="1"/>
  <c r="N168" i="1"/>
  <c r="T47" i="1"/>
  <c r="U47" i="1" s="1"/>
  <c r="T184" i="1"/>
  <c r="U184" i="1" s="1"/>
  <c r="T205" i="1"/>
  <c r="U205" i="1" s="1"/>
  <c r="T196" i="1"/>
  <c r="U196" i="1" s="1"/>
  <c r="T255" i="1"/>
  <c r="U255" i="1" s="1"/>
  <c r="T134" i="1"/>
  <c r="U134" i="1" s="1"/>
  <c r="T326" i="1"/>
  <c r="U326" i="1" s="1"/>
  <c r="T146" i="1"/>
  <c r="U146" i="1" s="1"/>
  <c r="T45" i="1"/>
  <c r="U45" i="1" s="1"/>
  <c r="T42" i="1"/>
  <c r="U42" i="1" s="1"/>
  <c r="T322" i="1"/>
  <c r="U322" i="1" s="1"/>
  <c r="T183" i="1"/>
  <c r="U183" i="1" s="1"/>
  <c r="T150" i="1"/>
  <c r="U150" i="1" s="1"/>
  <c r="T217" i="1"/>
  <c r="U217" i="1" s="1"/>
  <c r="T223" i="1"/>
  <c r="U223" i="1" s="1"/>
  <c r="T194" i="1"/>
  <c r="U194" i="1" s="1"/>
  <c r="T283" i="1"/>
  <c r="U283" i="1" s="1"/>
  <c r="T284" i="1"/>
  <c r="U284" i="1" s="1"/>
  <c r="T253" i="1"/>
  <c r="U253" i="1" s="1"/>
  <c r="T49" i="1"/>
  <c r="U49" i="1" s="1"/>
  <c r="T24" i="1"/>
  <c r="U24" i="1" s="1"/>
  <c r="T286" i="1"/>
  <c r="U286" i="1" s="1"/>
  <c r="T105" i="1"/>
  <c r="U105" i="1" s="1"/>
  <c r="T103" i="1"/>
  <c r="U103" i="1" s="1"/>
  <c r="T171" i="1"/>
  <c r="U171" i="1" s="1"/>
  <c r="T168" i="1"/>
  <c r="U168" i="1" s="1"/>
  <c r="Z47" i="1"/>
  <c r="AA47" i="1" s="1"/>
  <c r="Z184" i="1"/>
  <c r="AA184" i="1" s="1"/>
  <c r="Z205" i="1"/>
  <c r="AA205" i="1" s="1"/>
  <c r="Z196" i="1"/>
  <c r="AA196" i="1" s="1"/>
  <c r="Z255" i="1"/>
  <c r="AA255" i="1" s="1"/>
  <c r="Z134" i="1"/>
  <c r="AA134" i="1" s="1"/>
  <c r="Z326" i="1"/>
  <c r="AA326" i="1" s="1"/>
  <c r="Z146" i="1"/>
  <c r="AA146" i="1" s="1"/>
  <c r="Z45" i="1"/>
  <c r="AA45" i="1" s="1"/>
  <c r="Z42" i="1"/>
  <c r="AA42" i="1" s="1"/>
  <c r="Z322" i="1"/>
  <c r="AA322" i="1" s="1"/>
  <c r="Z183" i="1"/>
  <c r="AA183" i="1" s="1"/>
  <c r="Z150" i="1"/>
  <c r="AA150" i="1" s="1"/>
  <c r="Z217" i="1"/>
  <c r="AA217" i="1" s="1"/>
  <c r="Z223" i="1"/>
  <c r="AA223" i="1" s="1"/>
  <c r="Z194" i="1"/>
  <c r="AA194" i="1" s="1"/>
  <c r="Z283" i="1"/>
  <c r="AA283" i="1" s="1"/>
  <c r="Z284" i="1"/>
  <c r="AA284" i="1" s="1"/>
  <c r="Z253" i="1"/>
  <c r="AA253" i="1" s="1"/>
  <c r="Z49" i="1"/>
  <c r="AA49" i="1" s="1"/>
  <c r="Z24" i="1"/>
  <c r="AA24" i="1" s="1"/>
  <c r="Z286" i="1"/>
  <c r="AA286" i="1" s="1"/>
  <c r="Z105" i="1"/>
  <c r="AA105" i="1" s="1"/>
  <c r="Z103" i="1"/>
  <c r="AA103" i="1" s="1"/>
  <c r="Z171" i="1"/>
  <c r="AA171" i="1" s="1"/>
  <c r="Z168" i="1"/>
  <c r="AA168" i="1" s="1"/>
  <c r="AF47" i="1"/>
  <c r="AG47" i="1" s="1"/>
  <c r="AF184" i="1"/>
  <c r="AG184" i="1" s="1"/>
  <c r="AF205" i="1"/>
  <c r="AG205" i="1" s="1"/>
  <c r="AF196" i="1"/>
  <c r="AG196" i="1" s="1"/>
  <c r="AF255" i="1"/>
  <c r="AG255" i="1" s="1"/>
  <c r="AF134" i="1"/>
  <c r="AG134" i="1" s="1"/>
  <c r="AF326" i="1"/>
  <c r="AG326" i="1" s="1"/>
  <c r="AF146" i="1"/>
  <c r="AG146" i="1" s="1"/>
  <c r="AF45" i="1"/>
  <c r="AG45" i="1" s="1"/>
  <c r="AF42" i="1"/>
  <c r="AG42" i="1" s="1"/>
  <c r="AF322" i="1"/>
  <c r="AG322" i="1" s="1"/>
  <c r="AF183" i="1"/>
  <c r="AG183" i="1" s="1"/>
  <c r="AF150" i="1"/>
  <c r="AG150" i="1" s="1"/>
  <c r="AF217" i="1"/>
  <c r="AG217" i="1" s="1"/>
  <c r="AF223" i="1"/>
  <c r="AG223" i="1" s="1"/>
  <c r="AF194" i="1"/>
  <c r="AG194" i="1" s="1"/>
  <c r="AF283" i="1"/>
  <c r="AG283" i="1" s="1"/>
  <c r="AF284" i="1"/>
  <c r="AG284" i="1" s="1"/>
  <c r="AF253" i="1"/>
  <c r="AG253" i="1" s="1"/>
  <c r="AF49" i="1"/>
  <c r="AG49" i="1" s="1"/>
  <c r="AF24" i="1"/>
  <c r="AG24" i="1" s="1"/>
  <c r="AF286" i="1"/>
  <c r="AG286" i="1" s="1"/>
  <c r="AF105" i="1"/>
  <c r="AG105" i="1" s="1"/>
  <c r="AF103" i="1"/>
  <c r="AG103" i="1" s="1"/>
  <c r="AF171" i="1"/>
  <c r="AG171" i="1" s="1"/>
  <c r="AF168" i="1"/>
  <c r="AG168" i="1" s="1"/>
  <c r="AL47" i="1"/>
  <c r="AM47" i="1" s="1"/>
  <c r="AL184" i="1"/>
  <c r="AM184" i="1" s="1"/>
  <c r="AL205" i="1"/>
  <c r="AM205" i="1" s="1"/>
  <c r="AL196" i="1"/>
  <c r="AM196" i="1" s="1"/>
  <c r="AL255" i="1"/>
  <c r="AM255" i="1" s="1"/>
  <c r="AL134" i="1"/>
  <c r="AM134" i="1" s="1"/>
  <c r="AL326" i="1"/>
  <c r="AM326" i="1" s="1"/>
  <c r="AL146" i="1"/>
  <c r="AM146" i="1" s="1"/>
  <c r="AL45" i="1"/>
  <c r="AM45" i="1" s="1"/>
  <c r="AL42" i="1"/>
  <c r="AM42" i="1" s="1"/>
  <c r="AL322" i="1"/>
  <c r="AM322" i="1" s="1"/>
  <c r="AL183" i="1"/>
  <c r="AM183" i="1" s="1"/>
  <c r="AL150" i="1"/>
  <c r="AM150" i="1" s="1"/>
  <c r="AL217" i="1"/>
  <c r="AM217" i="1" s="1"/>
  <c r="AL223" i="1"/>
  <c r="AM223" i="1" s="1"/>
  <c r="AL194" i="1"/>
  <c r="AM194" i="1" s="1"/>
  <c r="AL283" i="1"/>
  <c r="AM283" i="1" s="1"/>
  <c r="AL284" i="1"/>
  <c r="AM284" i="1" s="1"/>
  <c r="AL253" i="1"/>
  <c r="AM253" i="1" s="1"/>
  <c r="AL49" i="1"/>
  <c r="AM49" i="1" s="1"/>
  <c r="AL24" i="1"/>
  <c r="AM24" i="1" s="1"/>
  <c r="AL286" i="1"/>
  <c r="AM286" i="1" s="1"/>
  <c r="AL105" i="1"/>
  <c r="AM105" i="1" s="1"/>
  <c r="AL103" i="1"/>
  <c r="AM103" i="1" s="1"/>
  <c r="AL171" i="1"/>
  <c r="AM171" i="1" s="1"/>
  <c r="AL168" i="1"/>
  <c r="AM168" i="1" s="1"/>
  <c r="AR47" i="1"/>
  <c r="AS47" i="1" s="1"/>
  <c r="AR184" i="1"/>
  <c r="AS184" i="1" s="1"/>
  <c r="AR205" i="1"/>
  <c r="AS205" i="1" s="1"/>
  <c r="AR196" i="1"/>
  <c r="AS196" i="1" s="1"/>
  <c r="AR255" i="1"/>
  <c r="AS255" i="1" s="1"/>
  <c r="AR134" i="1"/>
  <c r="AS134" i="1" s="1"/>
  <c r="AR326" i="1"/>
  <c r="AS326" i="1" s="1"/>
  <c r="AR146" i="1"/>
  <c r="AS146" i="1" s="1"/>
  <c r="AR45" i="1"/>
  <c r="AS45" i="1" s="1"/>
  <c r="AR42" i="1"/>
  <c r="AS42" i="1" s="1"/>
  <c r="AR322" i="1"/>
  <c r="AS322" i="1" s="1"/>
  <c r="AR183" i="1"/>
  <c r="AS183" i="1" s="1"/>
  <c r="AR150" i="1"/>
  <c r="AS150" i="1" s="1"/>
  <c r="AR217" i="1"/>
  <c r="AS217" i="1" s="1"/>
  <c r="AR223" i="1"/>
  <c r="AS223" i="1" s="1"/>
  <c r="AR194" i="1"/>
  <c r="AS194" i="1" s="1"/>
  <c r="AR283" i="1"/>
  <c r="AS283" i="1" s="1"/>
  <c r="AR284" i="1"/>
  <c r="AS284" i="1" s="1"/>
  <c r="AR253" i="1"/>
  <c r="AS253" i="1" s="1"/>
  <c r="AR49" i="1"/>
  <c r="AS49" i="1" s="1"/>
  <c r="AR24" i="1"/>
  <c r="AS24" i="1" s="1"/>
  <c r="AR286" i="1"/>
  <c r="AS286" i="1" s="1"/>
  <c r="AR105" i="1"/>
  <c r="AS105" i="1" s="1"/>
  <c r="AR103" i="1"/>
  <c r="AS103" i="1" s="1"/>
  <c r="AR171" i="1"/>
  <c r="AS171" i="1" s="1"/>
  <c r="AR168" i="1"/>
  <c r="AS168" i="1" s="1"/>
  <c r="AX47" i="1"/>
  <c r="AY47" i="1" s="1"/>
  <c r="AX184" i="1"/>
  <c r="AY184" i="1" s="1"/>
  <c r="AX205" i="1"/>
  <c r="AY205" i="1" s="1"/>
  <c r="AX196" i="1"/>
  <c r="AY196" i="1" s="1"/>
  <c r="AX255" i="1"/>
  <c r="AY255" i="1" s="1"/>
  <c r="AX134" i="1"/>
  <c r="AY134" i="1" s="1"/>
  <c r="AX326" i="1"/>
  <c r="AY326" i="1" s="1"/>
  <c r="AX146" i="1"/>
  <c r="AY146" i="1" s="1"/>
  <c r="AX45" i="1"/>
  <c r="AY45" i="1" s="1"/>
  <c r="AX42" i="1"/>
  <c r="AY42" i="1" s="1"/>
  <c r="AX322" i="1"/>
  <c r="AY322" i="1" s="1"/>
  <c r="AX183" i="1"/>
  <c r="AY183" i="1" s="1"/>
  <c r="AX150" i="1"/>
  <c r="AY150" i="1" s="1"/>
  <c r="AX217" i="1"/>
  <c r="AY217" i="1" s="1"/>
  <c r="AX223" i="1"/>
  <c r="AY223" i="1" s="1"/>
  <c r="AX194" i="1"/>
  <c r="AY194" i="1" s="1"/>
  <c r="AX283" i="1"/>
  <c r="AY283" i="1" s="1"/>
  <c r="AX284" i="1"/>
  <c r="AY284" i="1" s="1"/>
  <c r="AX253" i="1"/>
  <c r="AY253" i="1" s="1"/>
  <c r="AX49" i="1"/>
  <c r="AY49" i="1" s="1"/>
  <c r="AX24" i="1"/>
  <c r="AY24" i="1" s="1"/>
  <c r="AX286" i="1"/>
  <c r="AY286" i="1" s="1"/>
  <c r="AX105" i="1"/>
  <c r="AY105" i="1" s="1"/>
  <c r="AX103" i="1"/>
  <c r="AY103" i="1" s="1"/>
  <c r="AX171" i="1"/>
  <c r="AY171" i="1" s="1"/>
  <c r="AX168" i="1"/>
  <c r="AY168" i="1" s="1"/>
  <c r="BD47" i="1"/>
  <c r="BE47" i="1" s="1"/>
  <c r="BD184" i="1"/>
  <c r="BE184" i="1" s="1"/>
  <c r="BD205" i="1"/>
  <c r="BE205" i="1" s="1"/>
  <c r="BD196" i="1"/>
  <c r="BE196" i="1" s="1"/>
  <c r="BD255" i="1"/>
  <c r="BE255" i="1" s="1"/>
  <c r="BD134" i="1"/>
  <c r="BE134" i="1" s="1"/>
  <c r="BD326" i="1"/>
  <c r="BE326" i="1" s="1"/>
  <c r="BD146" i="1"/>
  <c r="BE146" i="1" s="1"/>
  <c r="BD45" i="1"/>
  <c r="BE45" i="1" s="1"/>
  <c r="BD42" i="1"/>
  <c r="BE42" i="1" s="1"/>
  <c r="BD322" i="1"/>
  <c r="BE322" i="1" s="1"/>
  <c r="BD183" i="1"/>
  <c r="BE183" i="1" s="1"/>
  <c r="BD150" i="1"/>
  <c r="BE150" i="1" s="1"/>
  <c r="BD217" i="1"/>
  <c r="BE217" i="1" s="1"/>
  <c r="BD223" i="1"/>
  <c r="BE223" i="1" s="1"/>
  <c r="BD194" i="1"/>
  <c r="BE194" i="1" s="1"/>
  <c r="BD283" i="1"/>
  <c r="BE283" i="1" s="1"/>
  <c r="BD284" i="1"/>
  <c r="BE284" i="1" s="1"/>
  <c r="BD253" i="1"/>
  <c r="BE253" i="1" s="1"/>
  <c r="BD49" i="1"/>
  <c r="BE49" i="1" s="1"/>
  <c r="BD24" i="1"/>
  <c r="BE24" i="1" s="1"/>
  <c r="BD286" i="1"/>
  <c r="BE286" i="1" s="1"/>
  <c r="BD105" i="1"/>
  <c r="BE105" i="1" s="1"/>
  <c r="BD103" i="1"/>
  <c r="BE103" i="1" s="1"/>
  <c r="BD171" i="1"/>
  <c r="BE171" i="1" s="1"/>
  <c r="BD168" i="1"/>
  <c r="BE168" i="1" s="1"/>
  <c r="BJ47" i="1"/>
  <c r="BK47" i="1" s="1"/>
  <c r="BJ184" i="1"/>
  <c r="BK184" i="1" s="1"/>
  <c r="BJ205" i="1"/>
  <c r="BK205" i="1" s="1"/>
  <c r="BJ196" i="1"/>
  <c r="BK196" i="1" s="1"/>
  <c r="BJ255" i="1"/>
  <c r="BK255" i="1" s="1"/>
  <c r="BJ134" i="1"/>
  <c r="BK134" i="1" s="1"/>
  <c r="BJ326" i="1"/>
  <c r="BK326" i="1" s="1"/>
  <c r="BJ146" i="1"/>
  <c r="BK146" i="1" s="1"/>
  <c r="BJ45" i="1"/>
  <c r="BK45" i="1" s="1"/>
  <c r="BJ42" i="1"/>
  <c r="BK42" i="1" s="1"/>
  <c r="BJ322" i="1"/>
  <c r="BK322" i="1" s="1"/>
  <c r="BJ183" i="1"/>
  <c r="BK183" i="1" s="1"/>
  <c r="BJ150" i="1"/>
  <c r="BK150" i="1" s="1"/>
  <c r="BJ217" i="1"/>
  <c r="BK217" i="1" s="1"/>
  <c r="BJ223" i="1"/>
  <c r="BK223" i="1" s="1"/>
  <c r="BJ194" i="1"/>
  <c r="BK194" i="1" s="1"/>
  <c r="BJ283" i="1"/>
  <c r="BK283" i="1" s="1"/>
  <c r="BJ284" i="1"/>
  <c r="BK284" i="1" s="1"/>
  <c r="BJ253" i="1"/>
  <c r="BK253" i="1" s="1"/>
  <c r="BJ49" i="1"/>
  <c r="BK49" i="1" s="1"/>
  <c r="BJ24" i="1"/>
  <c r="BK24" i="1" s="1"/>
  <c r="BJ286" i="1"/>
  <c r="BK286" i="1" s="1"/>
  <c r="BJ105" i="1"/>
  <c r="BK105" i="1" s="1"/>
  <c r="BJ103" i="1"/>
  <c r="BK103" i="1" s="1"/>
  <c r="BJ171" i="1"/>
  <c r="BK171" i="1" s="1"/>
  <c r="BJ168" i="1"/>
  <c r="BK168" i="1" s="1"/>
  <c r="BP47" i="1"/>
  <c r="BQ47" i="1" s="1"/>
  <c r="BP184" i="1"/>
  <c r="BQ184" i="1" s="1"/>
  <c r="BP205" i="1"/>
  <c r="BQ205" i="1" s="1"/>
  <c r="BP196" i="1"/>
  <c r="BQ196" i="1" s="1"/>
  <c r="BP255" i="1"/>
  <c r="BQ255" i="1" s="1"/>
  <c r="BP134" i="1"/>
  <c r="BQ134" i="1" s="1"/>
  <c r="BP326" i="1"/>
  <c r="BQ326" i="1" s="1"/>
  <c r="BP146" i="1"/>
  <c r="BQ146" i="1" s="1"/>
  <c r="BP45" i="1"/>
  <c r="BQ45" i="1" s="1"/>
  <c r="BP42" i="1"/>
  <c r="BQ42" i="1" s="1"/>
  <c r="BP322" i="1"/>
  <c r="BQ322" i="1" s="1"/>
  <c r="BP183" i="1"/>
  <c r="BQ183" i="1" s="1"/>
  <c r="BP150" i="1"/>
  <c r="BQ150" i="1" s="1"/>
  <c r="BP217" i="1"/>
  <c r="BQ217" i="1" s="1"/>
  <c r="BP223" i="1"/>
  <c r="BQ223" i="1" s="1"/>
  <c r="BP194" i="1"/>
  <c r="BQ194" i="1" s="1"/>
  <c r="BP283" i="1"/>
  <c r="BQ283" i="1" s="1"/>
  <c r="BP284" i="1"/>
  <c r="BQ284" i="1" s="1"/>
  <c r="BP253" i="1"/>
  <c r="BQ253" i="1" s="1"/>
  <c r="BP49" i="1"/>
  <c r="BQ49" i="1" s="1"/>
  <c r="BP24" i="1"/>
  <c r="BQ24" i="1" s="1"/>
  <c r="BP286" i="1"/>
  <c r="BQ286" i="1" s="1"/>
  <c r="BP105" i="1"/>
  <c r="BQ105" i="1" s="1"/>
  <c r="BP103" i="1"/>
  <c r="BQ103" i="1" s="1"/>
  <c r="BP171" i="1"/>
  <c r="BQ171" i="1" s="1"/>
  <c r="BP168" i="1"/>
  <c r="BQ168" i="1" s="1"/>
  <c r="BV47" i="1"/>
  <c r="BW47" i="1" s="1"/>
  <c r="BV184" i="1"/>
  <c r="BW184" i="1" s="1"/>
  <c r="BV205" i="1"/>
  <c r="BW205" i="1" s="1"/>
  <c r="BV196" i="1"/>
  <c r="BW196" i="1" s="1"/>
  <c r="BV255" i="1"/>
  <c r="BW255" i="1" s="1"/>
  <c r="BV134" i="1"/>
  <c r="BW134" i="1" s="1"/>
  <c r="BV326" i="1"/>
  <c r="BW326" i="1" s="1"/>
  <c r="BV146" i="1"/>
  <c r="BW146" i="1" s="1"/>
  <c r="BV45" i="1"/>
  <c r="BW45" i="1" s="1"/>
  <c r="BV42" i="1"/>
  <c r="BW42" i="1" s="1"/>
  <c r="BV322" i="1"/>
  <c r="BW322" i="1" s="1"/>
  <c r="BV183" i="1"/>
  <c r="BW183" i="1" s="1"/>
  <c r="BV150" i="1"/>
  <c r="BW150" i="1" s="1"/>
  <c r="BV217" i="1"/>
  <c r="BW217" i="1" s="1"/>
  <c r="BV223" i="1"/>
  <c r="BW223" i="1" s="1"/>
  <c r="BV194" i="1"/>
  <c r="BW194" i="1" s="1"/>
  <c r="BV283" i="1"/>
  <c r="BW283" i="1" s="1"/>
  <c r="BV284" i="1"/>
  <c r="BW284" i="1" s="1"/>
  <c r="BV253" i="1"/>
  <c r="BW253" i="1" s="1"/>
  <c r="BV49" i="1"/>
  <c r="BW49" i="1" s="1"/>
  <c r="BV24" i="1"/>
  <c r="BW24" i="1" s="1"/>
  <c r="BV286" i="1"/>
  <c r="BW286" i="1" s="1"/>
  <c r="BV105" i="1"/>
  <c r="BW105" i="1" s="1"/>
  <c r="BV103" i="1"/>
  <c r="BW103" i="1" s="1"/>
  <c r="BV171" i="1"/>
  <c r="BW171" i="1" s="1"/>
  <c r="BV168" i="1"/>
  <c r="BW168" i="1" s="1"/>
  <c r="CB47" i="1"/>
  <c r="CC47" i="1" s="1"/>
  <c r="CB184" i="1"/>
  <c r="CC184" i="1" s="1"/>
  <c r="CB205" i="1"/>
  <c r="CC205" i="1" s="1"/>
  <c r="CB196" i="1"/>
  <c r="CC196" i="1" s="1"/>
  <c r="CB255" i="1"/>
  <c r="CC255" i="1" s="1"/>
  <c r="CB134" i="1"/>
  <c r="CC134" i="1" s="1"/>
  <c r="CB326" i="1"/>
  <c r="CC326" i="1" s="1"/>
  <c r="CB146" i="1"/>
  <c r="CC146" i="1" s="1"/>
  <c r="CB45" i="1"/>
  <c r="CC45" i="1" s="1"/>
  <c r="CB42" i="1"/>
  <c r="CC42" i="1" s="1"/>
  <c r="CB322" i="1"/>
  <c r="CC322" i="1" s="1"/>
  <c r="CB183" i="1"/>
  <c r="CC183" i="1" s="1"/>
  <c r="CB150" i="1"/>
  <c r="CC150" i="1" s="1"/>
  <c r="CB217" i="1"/>
  <c r="CC217" i="1" s="1"/>
  <c r="CB223" i="1"/>
  <c r="CC223" i="1" s="1"/>
  <c r="CB194" i="1"/>
  <c r="CC194" i="1" s="1"/>
  <c r="CB283" i="1"/>
  <c r="CC283" i="1" s="1"/>
  <c r="CB284" i="1"/>
  <c r="CC284" i="1" s="1"/>
  <c r="CB253" i="1"/>
  <c r="CC253" i="1" s="1"/>
  <c r="CB49" i="1"/>
  <c r="CC49" i="1" s="1"/>
  <c r="CB24" i="1"/>
  <c r="CC24" i="1" s="1"/>
  <c r="CB286" i="1"/>
  <c r="CC286" i="1" s="1"/>
  <c r="CB105" i="1"/>
  <c r="CC105" i="1" s="1"/>
  <c r="CB103" i="1"/>
  <c r="CC103" i="1" s="1"/>
  <c r="CB171" i="1"/>
  <c r="CC171" i="1" s="1"/>
  <c r="CB168" i="1"/>
  <c r="CC168" i="1" s="1"/>
  <c r="CI47" i="1"/>
  <c r="CI184" i="1"/>
  <c r="CI205" i="1"/>
  <c r="CI196" i="1"/>
  <c r="CI255" i="1"/>
  <c r="CI134" i="1"/>
  <c r="CI326" i="1"/>
  <c r="CI146" i="1"/>
  <c r="CI45" i="1"/>
  <c r="CI42" i="1"/>
  <c r="CI322" i="1"/>
  <c r="CI183" i="1"/>
  <c r="CI150" i="1"/>
  <c r="CI217" i="1"/>
  <c r="CI223" i="1"/>
  <c r="CI194" i="1"/>
  <c r="CI283" i="1"/>
  <c r="CI284" i="1"/>
  <c r="CI253" i="1"/>
  <c r="CI49" i="1"/>
  <c r="CI24" i="1"/>
  <c r="CI286" i="1"/>
  <c r="CI105" i="1"/>
  <c r="CI103" i="1"/>
  <c r="CI171" i="1"/>
  <c r="CI168" i="1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C5" i="1"/>
  <c r="C7" i="1"/>
  <c r="C8" i="1"/>
  <c r="C9" i="1"/>
  <c r="C10" i="1"/>
  <c r="C11" i="1"/>
  <c r="C13" i="1"/>
  <c r="C15" i="1"/>
  <c r="C16" i="1"/>
  <c r="C17" i="1"/>
  <c r="C18" i="1"/>
  <c r="C21" i="1"/>
  <c r="C22" i="1"/>
  <c r="C23" i="1"/>
  <c r="C25" i="1"/>
  <c r="C26" i="1"/>
  <c r="C27" i="1"/>
  <c r="C28" i="1"/>
  <c r="C29" i="1"/>
  <c r="C30" i="1"/>
  <c r="C32" i="1"/>
  <c r="C33" i="1"/>
  <c r="C35" i="1"/>
  <c r="C36" i="1"/>
  <c r="C38" i="1"/>
  <c r="C39" i="1"/>
  <c r="C40" i="1"/>
  <c r="C41" i="1"/>
  <c r="C43" i="1"/>
  <c r="C44" i="1"/>
  <c r="C46" i="1"/>
  <c r="C48" i="1"/>
  <c r="C50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8" i="1"/>
  <c r="C69" i="1"/>
  <c r="C70" i="1"/>
  <c r="C71" i="1"/>
  <c r="C72" i="1"/>
  <c r="C73" i="1"/>
  <c r="C75" i="1"/>
  <c r="C77" i="1"/>
  <c r="C79" i="1"/>
  <c r="C80" i="1"/>
  <c r="C81" i="1"/>
  <c r="C82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100" i="1"/>
  <c r="C101" i="1"/>
  <c r="C102" i="1"/>
  <c r="C104" i="1"/>
  <c r="C106" i="1"/>
  <c r="C107" i="1"/>
  <c r="C108" i="1"/>
  <c r="C109" i="1"/>
  <c r="C111" i="1"/>
  <c r="C112" i="1"/>
  <c r="C113" i="1"/>
  <c r="C115" i="1"/>
  <c r="C116" i="1"/>
  <c r="C117" i="1"/>
  <c r="C119" i="1"/>
  <c r="C121" i="1"/>
  <c r="C122" i="1"/>
  <c r="C125" i="1"/>
  <c r="C128" i="1"/>
  <c r="C129" i="1"/>
  <c r="C130" i="1"/>
  <c r="C131" i="1"/>
  <c r="C132" i="1"/>
  <c r="C135" i="1"/>
  <c r="C136" i="1"/>
  <c r="C137" i="1"/>
  <c r="C138" i="1"/>
  <c r="C139" i="1"/>
  <c r="C140" i="1"/>
  <c r="C141" i="1"/>
  <c r="C142" i="1"/>
  <c r="C144" i="1"/>
  <c r="C147" i="1"/>
  <c r="C148" i="1"/>
  <c r="C149" i="1"/>
  <c r="C151" i="1"/>
  <c r="C152" i="1"/>
  <c r="C153" i="1"/>
  <c r="C154" i="1"/>
  <c r="C155" i="1"/>
  <c r="C156" i="1"/>
  <c r="C157" i="1"/>
  <c r="C158" i="1"/>
  <c r="C159" i="1"/>
  <c r="C160" i="1"/>
  <c r="C161" i="1"/>
  <c r="C164" i="1"/>
  <c r="C165" i="1"/>
  <c r="C166" i="1"/>
  <c r="C169" i="1"/>
  <c r="C170" i="1"/>
  <c r="C172" i="1"/>
  <c r="C173" i="1"/>
  <c r="C174" i="1"/>
  <c r="C175" i="1"/>
  <c r="C176" i="1"/>
  <c r="C180" i="1"/>
  <c r="C181" i="1"/>
  <c r="C182" i="1"/>
  <c r="C185" i="1"/>
  <c r="C187" i="1"/>
  <c r="C188" i="1"/>
  <c r="C189" i="1"/>
  <c r="C191" i="1"/>
  <c r="C192" i="1"/>
  <c r="C193" i="1"/>
  <c r="C195" i="1"/>
  <c r="C198" i="1"/>
  <c r="C199" i="1"/>
  <c r="C201" i="1"/>
  <c r="C203" i="1"/>
  <c r="C206" i="1"/>
  <c r="C207" i="1"/>
  <c r="C208" i="1"/>
  <c r="C209" i="1"/>
  <c r="C210" i="1"/>
  <c r="C211" i="1"/>
  <c r="C212" i="1"/>
  <c r="C213" i="1"/>
  <c r="C215" i="1"/>
  <c r="C216" i="1"/>
  <c r="C218" i="1"/>
  <c r="C219" i="1"/>
  <c r="C221" i="1"/>
  <c r="C222" i="1"/>
  <c r="C224" i="1"/>
  <c r="C226" i="1"/>
  <c r="C227" i="1"/>
  <c r="C228" i="1"/>
  <c r="C229" i="1"/>
  <c r="C230" i="1"/>
  <c r="C231" i="1"/>
  <c r="C232" i="1"/>
  <c r="C233" i="1"/>
  <c r="C234" i="1"/>
  <c r="C235" i="1"/>
  <c r="C237" i="1"/>
  <c r="C239" i="1"/>
  <c r="C241" i="1"/>
  <c r="C242" i="1"/>
  <c r="C243" i="1"/>
  <c r="C244" i="1"/>
  <c r="C245" i="1"/>
  <c r="C246" i="1"/>
  <c r="C247" i="1"/>
  <c r="C250" i="1"/>
  <c r="C251" i="1"/>
  <c r="C252" i="1"/>
  <c r="C256" i="1"/>
  <c r="C258" i="1"/>
  <c r="C259" i="1"/>
  <c r="C260" i="1"/>
  <c r="C262" i="1"/>
  <c r="C264" i="1"/>
  <c r="C265" i="1"/>
  <c r="C266" i="1"/>
  <c r="C267" i="1"/>
  <c r="C268" i="1"/>
  <c r="C270" i="1"/>
  <c r="C272" i="1"/>
  <c r="C273" i="1"/>
  <c r="C275" i="1"/>
  <c r="C277" i="1"/>
  <c r="C278" i="1"/>
  <c r="C279" i="1"/>
  <c r="C280" i="1"/>
  <c r="C281" i="1"/>
  <c r="C282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2" i="1"/>
  <c r="C303" i="1"/>
  <c r="C304" i="1"/>
  <c r="C309" i="1"/>
  <c r="C311" i="1"/>
  <c r="C312" i="1"/>
  <c r="C313" i="1"/>
  <c r="C314" i="1"/>
  <c r="C315" i="1"/>
  <c r="C317" i="1"/>
  <c r="C318" i="1"/>
  <c r="C319" i="1"/>
  <c r="C320" i="1"/>
  <c r="C325" i="1"/>
  <c r="E5" i="1"/>
  <c r="CI5" i="1"/>
  <c r="CI325" i="1"/>
  <c r="CI324" i="1"/>
  <c r="CI323" i="1"/>
  <c r="CI321" i="1"/>
  <c r="CI320" i="1"/>
  <c r="CI319" i="1"/>
  <c r="CI318" i="1"/>
  <c r="CI317" i="1"/>
  <c r="CI316" i="1"/>
  <c r="CI315" i="1"/>
  <c r="CI314" i="1"/>
  <c r="CI313" i="1"/>
  <c r="CI312" i="1"/>
  <c r="CI311" i="1"/>
  <c r="CI309" i="1"/>
  <c r="CI308" i="1"/>
  <c r="CI307" i="1"/>
  <c r="CI304" i="1"/>
  <c r="CI303" i="1"/>
  <c r="CI302" i="1"/>
  <c r="CI300" i="1"/>
  <c r="CI299" i="1"/>
  <c r="CI298" i="1"/>
  <c r="CI297" i="1"/>
  <c r="CI296" i="1"/>
  <c r="CI295" i="1"/>
  <c r="CI294" i="1"/>
  <c r="CI293" i="1"/>
  <c r="CI292" i="1"/>
  <c r="CI291" i="1"/>
  <c r="CI290" i="1"/>
  <c r="CI289" i="1"/>
  <c r="CI288" i="1"/>
  <c r="CI287" i="1"/>
  <c r="CI285" i="1"/>
  <c r="CI282" i="1"/>
  <c r="CI281" i="1"/>
  <c r="CI280" i="1"/>
  <c r="CI279" i="1"/>
  <c r="CI278" i="1"/>
  <c r="CI277" i="1"/>
  <c r="CI275" i="1"/>
  <c r="CI273" i="1"/>
  <c r="CI272" i="1"/>
  <c r="CI270" i="1"/>
  <c r="CI268" i="1"/>
  <c r="CI267" i="1"/>
  <c r="CI266" i="1"/>
  <c r="CI265" i="1"/>
  <c r="CI264" i="1"/>
  <c r="CI262" i="1"/>
  <c r="CI260" i="1"/>
  <c r="CI259" i="1"/>
  <c r="CI258" i="1"/>
  <c r="CI257" i="1"/>
  <c r="CI256" i="1"/>
  <c r="CI252" i="1"/>
  <c r="CI251" i="1"/>
  <c r="CI250" i="1"/>
  <c r="CI247" i="1"/>
  <c r="CI246" i="1"/>
  <c r="CI245" i="1"/>
  <c r="CI244" i="1"/>
  <c r="CI243" i="1"/>
  <c r="CI242" i="1"/>
  <c r="CI241" i="1"/>
  <c r="CI239" i="1"/>
  <c r="CI238" i="1"/>
  <c r="CI237" i="1"/>
  <c r="CI236" i="1"/>
  <c r="CI235" i="1"/>
  <c r="CI234" i="1"/>
  <c r="CI233" i="1"/>
  <c r="CI232" i="1"/>
  <c r="CI231" i="1"/>
  <c r="CI230" i="1"/>
  <c r="CI229" i="1"/>
  <c r="CI228" i="1"/>
  <c r="CI227" i="1"/>
  <c r="CI226" i="1"/>
  <c r="CI225" i="1"/>
  <c r="CI224" i="1"/>
  <c r="CI222" i="1"/>
  <c r="CI221" i="1"/>
  <c r="CI220" i="1"/>
  <c r="CI219" i="1"/>
  <c r="CI218" i="1"/>
  <c r="CI216" i="1"/>
  <c r="CI215" i="1"/>
  <c r="CI214" i="1"/>
  <c r="CI213" i="1"/>
  <c r="CI212" i="1"/>
  <c r="CI211" i="1"/>
  <c r="CI210" i="1"/>
  <c r="CI209" i="1"/>
  <c r="CI208" i="1"/>
  <c r="CI207" i="1"/>
  <c r="CI206" i="1"/>
  <c r="CI203" i="1"/>
  <c r="CI201" i="1"/>
  <c r="CI199" i="1"/>
  <c r="CI198" i="1"/>
  <c r="CI195" i="1"/>
  <c r="CI193" i="1"/>
  <c r="CI192" i="1"/>
  <c r="CI191" i="1"/>
  <c r="CI190" i="1"/>
  <c r="CI189" i="1"/>
  <c r="CI188" i="1"/>
  <c r="CI187" i="1"/>
  <c r="CI185" i="1"/>
  <c r="CI182" i="1"/>
  <c r="CI181" i="1"/>
  <c r="CI180" i="1"/>
  <c r="CI178" i="1"/>
  <c r="CI176" i="1"/>
  <c r="CI175" i="1"/>
  <c r="CI174" i="1"/>
  <c r="CI173" i="1"/>
  <c r="CI172" i="1"/>
  <c r="CI170" i="1"/>
  <c r="CI169" i="1"/>
  <c r="CI166" i="1"/>
  <c r="CI165" i="1"/>
  <c r="CI164" i="1"/>
  <c r="CI162" i="1"/>
  <c r="CI161" i="1"/>
  <c r="CI160" i="1"/>
  <c r="CI159" i="1"/>
  <c r="CI158" i="1"/>
  <c r="CI157" i="1"/>
  <c r="CI156" i="1"/>
  <c r="CI155" i="1"/>
  <c r="CI154" i="1"/>
  <c r="CI153" i="1"/>
  <c r="CI152" i="1"/>
  <c r="CI151" i="1"/>
  <c r="CI149" i="1"/>
  <c r="CI148" i="1"/>
  <c r="CI147" i="1"/>
  <c r="CI144" i="1"/>
  <c r="CI142" i="1"/>
  <c r="CI141" i="1"/>
  <c r="CI140" i="1"/>
  <c r="CI139" i="1"/>
  <c r="CI138" i="1"/>
  <c r="CI137" i="1"/>
  <c r="CI136" i="1"/>
  <c r="CI135" i="1"/>
  <c r="CI133" i="1"/>
  <c r="CI132" i="1"/>
  <c r="CI131" i="1"/>
  <c r="CI130" i="1"/>
  <c r="CI129" i="1"/>
  <c r="CI128" i="1"/>
  <c r="CI127" i="1"/>
  <c r="CI125" i="1"/>
  <c r="CI123" i="1"/>
  <c r="CI122" i="1"/>
  <c r="CI121" i="1"/>
  <c r="CI119" i="1"/>
  <c r="CI117" i="1"/>
  <c r="CI116" i="1"/>
  <c r="CI115" i="1"/>
  <c r="CI114" i="1"/>
  <c r="CI113" i="1"/>
  <c r="CI112" i="1"/>
  <c r="CI111" i="1"/>
  <c r="CI110" i="1"/>
  <c r="CI109" i="1"/>
  <c r="CI108" i="1"/>
  <c r="CI107" i="1"/>
  <c r="CI106" i="1"/>
  <c r="CI104" i="1"/>
  <c r="CI102" i="1"/>
  <c r="CI101" i="1"/>
  <c r="CI100" i="1"/>
  <c r="CI99" i="1"/>
  <c r="CI97" i="1"/>
  <c r="CI96" i="1"/>
  <c r="CI95" i="1"/>
  <c r="CI93" i="1"/>
  <c r="CI92" i="1"/>
  <c r="CI91" i="1"/>
  <c r="CI90" i="1"/>
  <c r="CI89" i="1"/>
  <c r="CI88" i="1"/>
  <c r="CI87" i="1"/>
  <c r="CI86" i="1"/>
  <c r="CI85" i="1"/>
  <c r="CI84" i="1"/>
  <c r="CI82" i="1"/>
  <c r="CI81" i="1"/>
  <c r="CI80" i="1"/>
  <c r="CI79" i="1"/>
  <c r="CI77" i="1"/>
  <c r="CI75" i="1"/>
  <c r="CI74" i="1"/>
  <c r="CI73" i="1"/>
  <c r="CI72" i="1"/>
  <c r="CI71" i="1"/>
  <c r="CI70" i="1"/>
  <c r="CI69" i="1"/>
  <c r="CI68" i="1"/>
  <c r="CI66" i="1"/>
  <c r="CI65" i="1"/>
  <c r="CI64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8" i="1"/>
  <c r="CI46" i="1"/>
  <c r="CI44" i="1"/>
  <c r="CI43" i="1"/>
  <c r="CI41" i="1"/>
  <c r="CI40" i="1"/>
  <c r="CI39" i="1"/>
  <c r="CI38" i="1"/>
  <c r="CI36" i="1"/>
  <c r="CI35" i="1"/>
  <c r="CI33" i="1"/>
  <c r="CI32" i="1"/>
  <c r="CI31" i="1"/>
  <c r="CI30" i="1"/>
  <c r="CI29" i="1"/>
  <c r="CI28" i="1"/>
  <c r="CI27" i="1"/>
  <c r="CI26" i="1"/>
  <c r="CI25" i="1"/>
  <c r="CI23" i="1"/>
  <c r="CI22" i="1"/>
  <c r="CI21" i="1"/>
  <c r="CI18" i="1"/>
  <c r="CI17" i="1"/>
  <c r="CI16" i="1"/>
  <c r="CI15" i="1"/>
  <c r="CI13" i="1"/>
  <c r="CI11" i="1"/>
  <c r="CI10" i="1"/>
  <c r="CI9" i="1"/>
  <c r="CI8" i="1"/>
  <c r="CI7" i="1"/>
  <c r="CI6" i="1"/>
  <c r="CB5" i="1"/>
  <c r="CC5" i="1" s="1"/>
  <c r="CB6" i="1"/>
  <c r="CC6" i="1" s="1"/>
  <c r="CB7" i="1"/>
  <c r="CC7" i="1" s="1"/>
  <c r="CB8" i="1"/>
  <c r="CC8" i="1" s="1"/>
  <c r="CB9" i="1"/>
  <c r="CC9" i="1" s="1"/>
  <c r="CB10" i="1"/>
  <c r="CC10" i="1" s="1"/>
  <c r="CB11" i="1"/>
  <c r="CC11" i="1" s="1"/>
  <c r="CB13" i="1"/>
  <c r="CC13" i="1" s="1"/>
  <c r="CB15" i="1"/>
  <c r="CC15" i="1" s="1"/>
  <c r="CB16" i="1"/>
  <c r="CC16" i="1" s="1"/>
  <c r="CB17" i="1"/>
  <c r="CC17" i="1" s="1"/>
  <c r="CB18" i="1"/>
  <c r="CC18" i="1" s="1"/>
  <c r="CB21" i="1"/>
  <c r="CC21" i="1" s="1"/>
  <c r="CB22" i="1"/>
  <c r="CC22" i="1" s="1"/>
  <c r="CB23" i="1"/>
  <c r="CC23" i="1" s="1"/>
  <c r="CB25" i="1"/>
  <c r="CC25" i="1" s="1"/>
  <c r="CB26" i="1"/>
  <c r="CC26" i="1" s="1"/>
  <c r="CB27" i="1"/>
  <c r="CC27" i="1" s="1"/>
  <c r="CB28" i="1"/>
  <c r="CC28" i="1" s="1"/>
  <c r="CB29" i="1"/>
  <c r="CC29" i="1" s="1"/>
  <c r="CB30" i="1"/>
  <c r="CC30" i="1" s="1"/>
  <c r="CB31" i="1"/>
  <c r="CC31" i="1" s="1"/>
  <c r="CB32" i="1"/>
  <c r="CC32" i="1" s="1"/>
  <c r="CB33" i="1"/>
  <c r="CC33" i="1" s="1"/>
  <c r="CB35" i="1"/>
  <c r="CC35" i="1" s="1"/>
  <c r="CB36" i="1"/>
  <c r="CC36" i="1" s="1"/>
  <c r="CB38" i="1"/>
  <c r="CC38" i="1" s="1"/>
  <c r="CB39" i="1"/>
  <c r="CC39" i="1" s="1"/>
  <c r="CB40" i="1"/>
  <c r="CC40" i="1" s="1"/>
  <c r="CB41" i="1"/>
  <c r="CB43" i="1"/>
  <c r="CC43" i="1" s="1"/>
  <c r="CB44" i="1"/>
  <c r="CC44" i="1" s="1"/>
  <c r="CB46" i="1"/>
  <c r="CC46" i="1" s="1"/>
  <c r="CB48" i="1"/>
  <c r="CC48" i="1" s="1"/>
  <c r="CB50" i="1"/>
  <c r="CC50" i="1" s="1"/>
  <c r="CB51" i="1"/>
  <c r="CC51" i="1" s="1"/>
  <c r="CB52" i="1"/>
  <c r="CC52" i="1" s="1"/>
  <c r="CB53" i="1"/>
  <c r="CC53" i="1" s="1"/>
  <c r="CB54" i="1"/>
  <c r="CC54" i="1" s="1"/>
  <c r="CB55" i="1"/>
  <c r="CC55" i="1" s="1"/>
  <c r="CB56" i="1"/>
  <c r="CC56" i="1" s="1"/>
  <c r="CB57" i="1"/>
  <c r="CC57" i="1" s="1"/>
  <c r="CB58" i="1"/>
  <c r="CC58" i="1" s="1"/>
  <c r="CB59" i="1"/>
  <c r="CC59" i="1" s="1"/>
  <c r="CB60" i="1"/>
  <c r="CC60" i="1" s="1"/>
  <c r="CB61" i="1"/>
  <c r="CC61" i="1" s="1"/>
  <c r="CB62" i="1"/>
  <c r="CC62" i="1" s="1"/>
  <c r="CB64" i="1"/>
  <c r="CC64" i="1" s="1"/>
  <c r="CB65" i="1"/>
  <c r="CC65" i="1" s="1"/>
  <c r="CB66" i="1"/>
  <c r="CC66" i="1" s="1"/>
  <c r="CB68" i="1"/>
  <c r="CC68" i="1" s="1"/>
  <c r="CB69" i="1"/>
  <c r="CC69" i="1" s="1"/>
  <c r="CB70" i="1"/>
  <c r="CC70" i="1" s="1"/>
  <c r="CB71" i="1"/>
  <c r="CC71" i="1" s="1"/>
  <c r="CB72" i="1"/>
  <c r="CC72" i="1" s="1"/>
  <c r="CB73" i="1"/>
  <c r="CC73" i="1" s="1"/>
  <c r="CB74" i="1"/>
  <c r="CC74" i="1" s="1"/>
  <c r="CB75" i="1"/>
  <c r="CC75" i="1" s="1"/>
  <c r="CB77" i="1"/>
  <c r="CC77" i="1" s="1"/>
  <c r="CB79" i="1"/>
  <c r="CC79" i="1" s="1"/>
  <c r="CB80" i="1"/>
  <c r="CC80" i="1" s="1"/>
  <c r="CB81" i="1"/>
  <c r="CC81" i="1" s="1"/>
  <c r="CB82" i="1"/>
  <c r="CC82" i="1" s="1"/>
  <c r="CB84" i="1"/>
  <c r="CC84" i="1" s="1"/>
  <c r="CB85" i="1"/>
  <c r="CC85" i="1" s="1"/>
  <c r="CB86" i="1"/>
  <c r="CC86" i="1" s="1"/>
  <c r="CB87" i="1"/>
  <c r="CC87" i="1" s="1"/>
  <c r="CB88" i="1"/>
  <c r="CC88" i="1" s="1"/>
  <c r="CB89" i="1"/>
  <c r="CC89" i="1" s="1"/>
  <c r="CB90" i="1"/>
  <c r="CC90" i="1" s="1"/>
  <c r="CB91" i="1"/>
  <c r="CC91" i="1" s="1"/>
  <c r="CB92" i="1"/>
  <c r="CC92" i="1" s="1"/>
  <c r="CB93" i="1"/>
  <c r="CC93" i="1" s="1"/>
  <c r="CB95" i="1"/>
  <c r="CC95" i="1" s="1"/>
  <c r="CB96" i="1"/>
  <c r="CC96" i="1" s="1"/>
  <c r="CB97" i="1"/>
  <c r="CC97" i="1" s="1"/>
  <c r="CB99" i="1"/>
  <c r="CC99" i="1" s="1"/>
  <c r="CB100" i="1"/>
  <c r="CC100" i="1" s="1"/>
  <c r="CB101" i="1"/>
  <c r="CC101" i="1" s="1"/>
  <c r="CB102" i="1"/>
  <c r="CB104" i="1"/>
  <c r="CC104" i="1" s="1"/>
  <c r="CB106" i="1"/>
  <c r="CC106" i="1" s="1"/>
  <c r="CB107" i="1"/>
  <c r="CC107" i="1" s="1"/>
  <c r="CB108" i="1"/>
  <c r="CC108" i="1" s="1"/>
  <c r="CB109" i="1"/>
  <c r="CC109" i="1" s="1"/>
  <c r="CB110" i="1"/>
  <c r="CC110" i="1" s="1"/>
  <c r="CB111" i="1"/>
  <c r="CC111" i="1" s="1"/>
  <c r="CB112" i="1"/>
  <c r="CC112" i="1" s="1"/>
  <c r="CB113" i="1"/>
  <c r="CC113" i="1" s="1"/>
  <c r="CB114" i="1"/>
  <c r="CC114" i="1" s="1"/>
  <c r="CB115" i="1"/>
  <c r="CC115" i="1" s="1"/>
  <c r="CB116" i="1"/>
  <c r="CC116" i="1" s="1"/>
  <c r="CB117" i="1"/>
  <c r="CC117" i="1" s="1"/>
  <c r="CB119" i="1"/>
  <c r="CC119" i="1" s="1"/>
  <c r="CB121" i="1"/>
  <c r="CB122" i="1"/>
  <c r="CB123" i="1"/>
  <c r="CC123" i="1" s="1"/>
  <c r="CB125" i="1"/>
  <c r="CC125" i="1" s="1"/>
  <c r="CB127" i="1"/>
  <c r="CC127" i="1" s="1"/>
  <c r="CB128" i="1"/>
  <c r="CC128" i="1" s="1"/>
  <c r="CB129" i="1"/>
  <c r="CB130" i="1"/>
  <c r="CC130" i="1" s="1"/>
  <c r="CB131" i="1"/>
  <c r="CC131" i="1" s="1"/>
  <c r="CB132" i="1"/>
  <c r="CC132" i="1" s="1"/>
  <c r="CB133" i="1"/>
  <c r="CC133" i="1" s="1"/>
  <c r="CB135" i="1"/>
  <c r="CB136" i="1"/>
  <c r="CC136" i="1" s="1"/>
  <c r="CB137" i="1"/>
  <c r="CC137" i="1" s="1"/>
  <c r="CB138" i="1"/>
  <c r="CC138" i="1" s="1"/>
  <c r="CB139" i="1"/>
  <c r="CC139" i="1" s="1"/>
  <c r="CB140" i="1"/>
  <c r="CC140" i="1" s="1"/>
  <c r="CB141" i="1"/>
  <c r="CC141" i="1" s="1"/>
  <c r="CB142" i="1"/>
  <c r="CC142" i="1" s="1"/>
  <c r="CB144" i="1"/>
  <c r="CC144" i="1" s="1"/>
  <c r="CB147" i="1"/>
  <c r="CC147" i="1" s="1"/>
  <c r="CB148" i="1"/>
  <c r="CC148" i="1" s="1"/>
  <c r="CB149" i="1"/>
  <c r="CC149" i="1" s="1"/>
  <c r="CB151" i="1"/>
  <c r="CC151" i="1" s="1"/>
  <c r="CB152" i="1"/>
  <c r="CC152" i="1" s="1"/>
  <c r="CB153" i="1"/>
  <c r="CC153" i="1" s="1"/>
  <c r="CB154" i="1"/>
  <c r="CC154" i="1" s="1"/>
  <c r="CB155" i="1"/>
  <c r="CC155" i="1" s="1"/>
  <c r="CB156" i="1"/>
  <c r="CC156" i="1" s="1"/>
  <c r="CB157" i="1"/>
  <c r="CB158" i="1"/>
  <c r="CC158" i="1" s="1"/>
  <c r="CB159" i="1"/>
  <c r="CC159" i="1" s="1"/>
  <c r="CB160" i="1"/>
  <c r="CC160" i="1" s="1"/>
  <c r="CB161" i="1"/>
  <c r="CC161" i="1" s="1"/>
  <c r="CB162" i="1"/>
  <c r="CC162" i="1" s="1"/>
  <c r="CB164" i="1"/>
  <c r="CC164" i="1" s="1"/>
  <c r="CB165" i="1"/>
  <c r="CC165" i="1" s="1"/>
  <c r="CB166" i="1"/>
  <c r="CC166" i="1" s="1"/>
  <c r="CB169" i="1"/>
  <c r="CC169" i="1" s="1"/>
  <c r="CB170" i="1"/>
  <c r="CC170" i="1" s="1"/>
  <c r="CB172" i="1"/>
  <c r="CB173" i="1"/>
  <c r="CC173" i="1" s="1"/>
  <c r="CB174" i="1"/>
  <c r="CC174" i="1" s="1"/>
  <c r="CB175" i="1"/>
  <c r="CC175" i="1" s="1"/>
  <c r="CB176" i="1"/>
  <c r="CC176" i="1" s="1"/>
  <c r="CB178" i="1"/>
  <c r="CC178" i="1" s="1"/>
  <c r="CB180" i="1"/>
  <c r="CC180" i="1" s="1"/>
  <c r="CB181" i="1"/>
  <c r="CC181" i="1" s="1"/>
  <c r="CB182" i="1"/>
  <c r="CC182" i="1" s="1"/>
  <c r="CB185" i="1"/>
  <c r="CC185" i="1" s="1"/>
  <c r="CB187" i="1"/>
  <c r="CC187" i="1" s="1"/>
  <c r="CB188" i="1"/>
  <c r="CC188" i="1" s="1"/>
  <c r="CB189" i="1"/>
  <c r="CC189" i="1" s="1"/>
  <c r="CB190" i="1"/>
  <c r="CC190" i="1" s="1"/>
  <c r="CB191" i="1"/>
  <c r="CC191" i="1" s="1"/>
  <c r="CB192" i="1"/>
  <c r="CC192" i="1" s="1"/>
  <c r="CB193" i="1"/>
  <c r="CC193" i="1" s="1"/>
  <c r="CB195" i="1"/>
  <c r="CC195" i="1" s="1"/>
  <c r="CB198" i="1"/>
  <c r="CC198" i="1" s="1"/>
  <c r="CB199" i="1"/>
  <c r="CC199" i="1" s="1"/>
  <c r="CB201" i="1"/>
  <c r="CC201" i="1" s="1"/>
  <c r="CB203" i="1"/>
  <c r="CC203" i="1" s="1"/>
  <c r="CB206" i="1"/>
  <c r="CC206" i="1" s="1"/>
  <c r="CB207" i="1"/>
  <c r="CC207" i="1" s="1"/>
  <c r="CB208" i="1"/>
  <c r="CC208" i="1" s="1"/>
  <c r="CB209" i="1"/>
  <c r="CC209" i="1" s="1"/>
  <c r="CB210" i="1"/>
  <c r="CC210" i="1" s="1"/>
  <c r="CB211" i="1"/>
  <c r="CC211" i="1" s="1"/>
  <c r="CB212" i="1"/>
  <c r="CC212" i="1" s="1"/>
  <c r="CB213" i="1"/>
  <c r="CC213" i="1" s="1"/>
  <c r="CB214" i="1"/>
  <c r="CC214" i="1" s="1"/>
  <c r="CB215" i="1"/>
  <c r="CC215" i="1" s="1"/>
  <c r="CB216" i="1"/>
  <c r="CC216" i="1" s="1"/>
  <c r="CB218" i="1"/>
  <c r="CC218" i="1" s="1"/>
  <c r="CB219" i="1"/>
  <c r="CC219" i="1" s="1"/>
  <c r="CB220" i="1"/>
  <c r="CC220" i="1" s="1"/>
  <c r="CB221" i="1"/>
  <c r="CC221" i="1" s="1"/>
  <c r="CB222" i="1"/>
  <c r="CC222" i="1" s="1"/>
  <c r="CB224" i="1"/>
  <c r="CC224" i="1" s="1"/>
  <c r="CB225" i="1"/>
  <c r="CC225" i="1" s="1"/>
  <c r="CB226" i="1"/>
  <c r="CC226" i="1" s="1"/>
  <c r="CB227" i="1"/>
  <c r="CC227" i="1" s="1"/>
  <c r="CB228" i="1"/>
  <c r="CC228" i="1" s="1"/>
  <c r="CB229" i="1"/>
  <c r="CC229" i="1" s="1"/>
  <c r="CB230" i="1"/>
  <c r="CC230" i="1" s="1"/>
  <c r="CB231" i="1"/>
  <c r="CC231" i="1" s="1"/>
  <c r="CB232" i="1"/>
  <c r="CC232" i="1" s="1"/>
  <c r="CB233" i="1"/>
  <c r="CC233" i="1" s="1"/>
  <c r="CB234" i="1"/>
  <c r="CC234" i="1" s="1"/>
  <c r="CB235" i="1"/>
  <c r="CC235" i="1" s="1"/>
  <c r="CB236" i="1"/>
  <c r="CC236" i="1" s="1"/>
  <c r="CB237" i="1"/>
  <c r="CC237" i="1" s="1"/>
  <c r="CB238" i="1"/>
  <c r="CC238" i="1" s="1"/>
  <c r="CB239" i="1"/>
  <c r="CC239" i="1" s="1"/>
  <c r="CB241" i="1"/>
  <c r="CC241" i="1" s="1"/>
  <c r="CB242" i="1"/>
  <c r="CC242" i="1" s="1"/>
  <c r="CB243" i="1"/>
  <c r="CC243" i="1" s="1"/>
  <c r="CB244" i="1"/>
  <c r="CC244" i="1" s="1"/>
  <c r="CB245" i="1"/>
  <c r="CC245" i="1" s="1"/>
  <c r="CB246" i="1"/>
  <c r="CC246" i="1" s="1"/>
  <c r="CB247" i="1"/>
  <c r="CC247" i="1" s="1"/>
  <c r="CB250" i="1"/>
  <c r="CC250" i="1" s="1"/>
  <c r="CB251" i="1"/>
  <c r="CB252" i="1"/>
  <c r="CC252" i="1" s="1"/>
  <c r="CB256" i="1"/>
  <c r="CC256" i="1" s="1"/>
  <c r="CB257" i="1"/>
  <c r="CC257" i="1" s="1"/>
  <c r="CB258" i="1"/>
  <c r="CC258" i="1" s="1"/>
  <c r="CB259" i="1"/>
  <c r="CC259" i="1" s="1"/>
  <c r="CB260" i="1"/>
  <c r="CC260" i="1" s="1"/>
  <c r="CB262" i="1"/>
  <c r="CC262" i="1" s="1"/>
  <c r="CB264" i="1"/>
  <c r="CC264" i="1" s="1"/>
  <c r="CB265" i="1"/>
  <c r="CC265" i="1" s="1"/>
  <c r="CB266" i="1"/>
  <c r="CC266" i="1" s="1"/>
  <c r="CB267" i="1"/>
  <c r="CC267" i="1" s="1"/>
  <c r="CB268" i="1"/>
  <c r="CC268" i="1" s="1"/>
  <c r="CB270" i="1"/>
  <c r="CC270" i="1" s="1"/>
  <c r="CB272" i="1"/>
  <c r="CC272" i="1" s="1"/>
  <c r="CB273" i="1"/>
  <c r="CC273" i="1" s="1"/>
  <c r="CB275" i="1"/>
  <c r="CC275" i="1" s="1"/>
  <c r="CB277" i="1"/>
  <c r="CC277" i="1" s="1"/>
  <c r="CB278" i="1"/>
  <c r="CC278" i="1" s="1"/>
  <c r="CB279" i="1"/>
  <c r="CC279" i="1" s="1"/>
  <c r="CB280" i="1"/>
  <c r="CC280" i="1" s="1"/>
  <c r="CB281" i="1"/>
  <c r="CB282" i="1"/>
  <c r="CC282" i="1" s="1"/>
  <c r="CB285" i="1"/>
  <c r="CC285" i="1" s="1"/>
  <c r="CB287" i="1"/>
  <c r="CC287" i="1" s="1"/>
  <c r="CB288" i="1"/>
  <c r="CC288" i="1" s="1"/>
  <c r="CB289" i="1"/>
  <c r="CC289" i="1" s="1"/>
  <c r="CB290" i="1"/>
  <c r="CC290" i="1" s="1"/>
  <c r="CB291" i="1"/>
  <c r="CC291" i="1" s="1"/>
  <c r="CB292" i="1"/>
  <c r="CC292" i="1" s="1"/>
  <c r="CB293" i="1"/>
  <c r="CC293" i="1" s="1"/>
  <c r="CB294" i="1"/>
  <c r="CC294" i="1" s="1"/>
  <c r="CB295" i="1"/>
  <c r="CC295" i="1" s="1"/>
  <c r="CB296" i="1"/>
  <c r="CC296" i="1" s="1"/>
  <c r="CB297" i="1"/>
  <c r="CC297" i="1" s="1"/>
  <c r="CB298" i="1"/>
  <c r="CC298" i="1" s="1"/>
  <c r="CB299" i="1"/>
  <c r="CC299" i="1" s="1"/>
  <c r="CB300" i="1"/>
  <c r="CC300" i="1" s="1"/>
  <c r="CB302" i="1"/>
  <c r="CC302" i="1" s="1"/>
  <c r="CB303" i="1"/>
  <c r="CC303" i="1" s="1"/>
  <c r="CB304" i="1"/>
  <c r="CC304" i="1" s="1"/>
  <c r="CB307" i="1"/>
  <c r="CC307" i="1" s="1"/>
  <c r="CB308" i="1"/>
  <c r="CC308" i="1" s="1"/>
  <c r="CB309" i="1"/>
  <c r="CC309" i="1" s="1"/>
  <c r="CB311" i="1"/>
  <c r="CC311" i="1" s="1"/>
  <c r="CB312" i="1"/>
  <c r="CC312" i="1" s="1"/>
  <c r="CB313" i="1"/>
  <c r="CC313" i="1" s="1"/>
  <c r="CB314" i="1"/>
  <c r="CC314" i="1" s="1"/>
  <c r="CB315" i="1"/>
  <c r="CC315" i="1" s="1"/>
  <c r="CB316" i="1"/>
  <c r="CC316" i="1" s="1"/>
  <c r="CB317" i="1"/>
  <c r="CC317" i="1" s="1"/>
  <c r="CB318" i="1"/>
  <c r="CB319" i="1"/>
  <c r="CC319" i="1" s="1"/>
  <c r="CB320" i="1"/>
  <c r="CC320" i="1" s="1"/>
  <c r="CB321" i="1"/>
  <c r="CC321" i="1" s="1"/>
  <c r="CB323" i="1"/>
  <c r="CC323" i="1" s="1"/>
  <c r="CB324" i="1"/>
  <c r="CC324" i="1" s="1"/>
  <c r="CB325" i="1"/>
  <c r="CC325" i="1" s="1"/>
  <c r="BS2" i="1"/>
  <c r="BV5" i="1"/>
  <c r="BW5" i="1" s="1"/>
  <c r="BV6" i="1"/>
  <c r="BW6" i="1" s="1"/>
  <c r="BV7" i="1"/>
  <c r="BV8" i="1"/>
  <c r="BW8" i="1" s="1"/>
  <c r="BV9" i="1"/>
  <c r="BW9" i="1" s="1"/>
  <c r="BV10" i="1"/>
  <c r="BW10" i="1" s="1"/>
  <c r="BV11" i="1"/>
  <c r="BW11" i="1" s="1"/>
  <c r="BV13" i="1"/>
  <c r="BW13" i="1" s="1"/>
  <c r="BV15" i="1"/>
  <c r="BW15" i="1" s="1"/>
  <c r="BV16" i="1"/>
  <c r="BW16" i="1" s="1"/>
  <c r="BV17" i="1"/>
  <c r="BW17" i="1" s="1"/>
  <c r="BV18" i="1"/>
  <c r="BW18" i="1" s="1"/>
  <c r="BV21" i="1"/>
  <c r="BW21" i="1" s="1"/>
  <c r="BV22" i="1"/>
  <c r="BW22" i="1" s="1"/>
  <c r="BV23" i="1"/>
  <c r="BW23" i="1" s="1"/>
  <c r="BV25" i="1"/>
  <c r="BW25" i="1" s="1"/>
  <c r="BV26" i="1"/>
  <c r="BW26" i="1" s="1"/>
  <c r="BV27" i="1"/>
  <c r="BW27" i="1" s="1"/>
  <c r="BV28" i="1"/>
  <c r="BW28" i="1" s="1"/>
  <c r="BV29" i="1"/>
  <c r="BW29" i="1" s="1"/>
  <c r="BV30" i="1"/>
  <c r="BW30" i="1" s="1"/>
  <c r="BV31" i="1"/>
  <c r="BW31" i="1" s="1"/>
  <c r="BV32" i="1"/>
  <c r="BW32" i="1" s="1"/>
  <c r="BV33" i="1"/>
  <c r="BW33" i="1" s="1"/>
  <c r="BV35" i="1"/>
  <c r="BW35" i="1" s="1"/>
  <c r="BV36" i="1"/>
  <c r="BW36" i="1" s="1"/>
  <c r="BV38" i="1"/>
  <c r="BW38" i="1" s="1"/>
  <c r="BV39" i="1"/>
  <c r="BW39" i="1" s="1"/>
  <c r="BV40" i="1"/>
  <c r="BW40" i="1" s="1"/>
  <c r="BV41" i="1"/>
  <c r="BW41" i="1" s="1"/>
  <c r="BV43" i="1"/>
  <c r="BW43" i="1" s="1"/>
  <c r="BV44" i="1"/>
  <c r="BW44" i="1" s="1"/>
  <c r="BV46" i="1"/>
  <c r="BW46" i="1" s="1"/>
  <c r="BV48" i="1"/>
  <c r="BW48" i="1" s="1"/>
  <c r="BV50" i="1"/>
  <c r="BW50" i="1" s="1"/>
  <c r="BV51" i="1"/>
  <c r="BW51" i="1" s="1"/>
  <c r="BV52" i="1"/>
  <c r="BW52" i="1" s="1"/>
  <c r="BV53" i="1"/>
  <c r="BW53" i="1" s="1"/>
  <c r="BV54" i="1"/>
  <c r="BW54" i="1" s="1"/>
  <c r="BV55" i="1"/>
  <c r="BW55" i="1" s="1"/>
  <c r="BV56" i="1"/>
  <c r="BW56" i="1" s="1"/>
  <c r="BV57" i="1"/>
  <c r="BW57" i="1" s="1"/>
  <c r="BV58" i="1"/>
  <c r="BW58" i="1" s="1"/>
  <c r="BV59" i="1"/>
  <c r="BW59" i="1" s="1"/>
  <c r="BV60" i="1"/>
  <c r="BW60" i="1" s="1"/>
  <c r="BV61" i="1"/>
  <c r="BW61" i="1" s="1"/>
  <c r="BV62" i="1"/>
  <c r="BW62" i="1" s="1"/>
  <c r="BV64" i="1"/>
  <c r="BW64" i="1" s="1"/>
  <c r="BV65" i="1"/>
  <c r="BW65" i="1" s="1"/>
  <c r="BV66" i="1"/>
  <c r="BW66" i="1" s="1"/>
  <c r="BV68" i="1"/>
  <c r="BW68" i="1" s="1"/>
  <c r="BV69" i="1"/>
  <c r="BW69" i="1" s="1"/>
  <c r="BV70" i="1"/>
  <c r="BW70" i="1" s="1"/>
  <c r="BV71" i="1"/>
  <c r="BW71" i="1" s="1"/>
  <c r="BV72" i="1"/>
  <c r="BW72" i="1" s="1"/>
  <c r="BV73" i="1"/>
  <c r="BW73" i="1" s="1"/>
  <c r="BV74" i="1"/>
  <c r="BW74" i="1" s="1"/>
  <c r="BV75" i="1"/>
  <c r="BW75" i="1" s="1"/>
  <c r="BV77" i="1"/>
  <c r="BW77" i="1" s="1"/>
  <c r="BV79" i="1"/>
  <c r="BW79" i="1" s="1"/>
  <c r="BV80" i="1"/>
  <c r="BW80" i="1" s="1"/>
  <c r="BV81" i="1"/>
  <c r="BW81" i="1" s="1"/>
  <c r="BV82" i="1"/>
  <c r="BW82" i="1" s="1"/>
  <c r="BV84" i="1"/>
  <c r="BW84" i="1" s="1"/>
  <c r="BV85" i="1"/>
  <c r="BW85" i="1" s="1"/>
  <c r="BV86" i="1"/>
  <c r="BW86" i="1" s="1"/>
  <c r="BV87" i="1"/>
  <c r="BW87" i="1" s="1"/>
  <c r="BV88" i="1"/>
  <c r="BW88" i="1" s="1"/>
  <c r="BV89" i="1"/>
  <c r="BW89" i="1" s="1"/>
  <c r="BV90" i="1"/>
  <c r="BW90" i="1" s="1"/>
  <c r="BV91" i="1"/>
  <c r="BW91" i="1" s="1"/>
  <c r="BV92" i="1"/>
  <c r="BW92" i="1" s="1"/>
  <c r="BV93" i="1"/>
  <c r="BW93" i="1" s="1"/>
  <c r="BV95" i="1"/>
  <c r="BW95" i="1" s="1"/>
  <c r="BV96" i="1"/>
  <c r="BW96" i="1" s="1"/>
  <c r="BV97" i="1"/>
  <c r="BW97" i="1" s="1"/>
  <c r="BV99" i="1"/>
  <c r="BW99" i="1" s="1"/>
  <c r="BV100" i="1"/>
  <c r="BW100" i="1" s="1"/>
  <c r="BV101" i="1"/>
  <c r="BW101" i="1" s="1"/>
  <c r="BV102" i="1"/>
  <c r="BW102" i="1" s="1"/>
  <c r="BV104" i="1"/>
  <c r="BW104" i="1" s="1"/>
  <c r="BV106" i="1"/>
  <c r="BW106" i="1" s="1"/>
  <c r="BV107" i="1"/>
  <c r="BW107" i="1" s="1"/>
  <c r="BV108" i="1"/>
  <c r="BW108" i="1" s="1"/>
  <c r="BV109" i="1"/>
  <c r="BW109" i="1" s="1"/>
  <c r="BV110" i="1"/>
  <c r="BW110" i="1" s="1"/>
  <c r="BV111" i="1"/>
  <c r="BW111" i="1" s="1"/>
  <c r="BV112" i="1"/>
  <c r="BW112" i="1" s="1"/>
  <c r="BV113" i="1"/>
  <c r="BW113" i="1" s="1"/>
  <c r="BV114" i="1"/>
  <c r="BW114" i="1" s="1"/>
  <c r="BV115" i="1"/>
  <c r="BW115" i="1" s="1"/>
  <c r="BV116" i="1"/>
  <c r="BW116" i="1" s="1"/>
  <c r="BV117" i="1"/>
  <c r="BW117" i="1" s="1"/>
  <c r="BV119" i="1"/>
  <c r="BW119" i="1" s="1"/>
  <c r="BV121" i="1"/>
  <c r="BW121" i="1" s="1"/>
  <c r="BV122" i="1"/>
  <c r="BW122" i="1" s="1"/>
  <c r="BV123" i="1"/>
  <c r="BW123" i="1" s="1"/>
  <c r="BV125" i="1"/>
  <c r="BW125" i="1" s="1"/>
  <c r="BV127" i="1"/>
  <c r="BW127" i="1" s="1"/>
  <c r="BV128" i="1"/>
  <c r="BW128" i="1" s="1"/>
  <c r="BV129" i="1"/>
  <c r="BW129" i="1" s="1"/>
  <c r="BV130" i="1"/>
  <c r="BW130" i="1" s="1"/>
  <c r="BV131" i="1"/>
  <c r="BW131" i="1" s="1"/>
  <c r="BV132" i="1"/>
  <c r="BW132" i="1" s="1"/>
  <c r="BV133" i="1"/>
  <c r="BW133" i="1" s="1"/>
  <c r="BV135" i="1"/>
  <c r="BW135" i="1" s="1"/>
  <c r="BV136" i="1"/>
  <c r="BW136" i="1" s="1"/>
  <c r="BV137" i="1"/>
  <c r="BW137" i="1" s="1"/>
  <c r="BV138" i="1"/>
  <c r="BW138" i="1" s="1"/>
  <c r="BV139" i="1"/>
  <c r="BW139" i="1" s="1"/>
  <c r="BV140" i="1"/>
  <c r="BW140" i="1" s="1"/>
  <c r="BV141" i="1"/>
  <c r="BW141" i="1" s="1"/>
  <c r="BV142" i="1"/>
  <c r="BW142" i="1" s="1"/>
  <c r="BV144" i="1"/>
  <c r="BW144" i="1" s="1"/>
  <c r="BV147" i="1"/>
  <c r="BW147" i="1" s="1"/>
  <c r="BV148" i="1"/>
  <c r="BW148" i="1" s="1"/>
  <c r="BV149" i="1"/>
  <c r="BW149" i="1" s="1"/>
  <c r="BV151" i="1"/>
  <c r="BW151" i="1" s="1"/>
  <c r="BV152" i="1"/>
  <c r="BW152" i="1" s="1"/>
  <c r="BV153" i="1"/>
  <c r="BW153" i="1" s="1"/>
  <c r="BV154" i="1"/>
  <c r="BW154" i="1" s="1"/>
  <c r="BV155" i="1"/>
  <c r="BW155" i="1" s="1"/>
  <c r="BV156" i="1"/>
  <c r="BW156" i="1" s="1"/>
  <c r="BV157" i="1"/>
  <c r="BW157" i="1" s="1"/>
  <c r="BV158" i="1"/>
  <c r="BW158" i="1" s="1"/>
  <c r="BV159" i="1"/>
  <c r="BW159" i="1" s="1"/>
  <c r="BV160" i="1"/>
  <c r="BW160" i="1" s="1"/>
  <c r="BV161" i="1"/>
  <c r="BW161" i="1" s="1"/>
  <c r="BV162" i="1"/>
  <c r="BW162" i="1" s="1"/>
  <c r="BV164" i="1"/>
  <c r="BW164" i="1" s="1"/>
  <c r="BV165" i="1"/>
  <c r="BW165" i="1" s="1"/>
  <c r="BV166" i="1"/>
  <c r="BW166" i="1" s="1"/>
  <c r="BV169" i="1"/>
  <c r="BW169" i="1" s="1"/>
  <c r="BV170" i="1"/>
  <c r="BW170" i="1" s="1"/>
  <c r="BV172" i="1"/>
  <c r="BW172" i="1" s="1"/>
  <c r="BV173" i="1"/>
  <c r="BW173" i="1" s="1"/>
  <c r="BV174" i="1"/>
  <c r="BW174" i="1" s="1"/>
  <c r="BV175" i="1"/>
  <c r="BW175" i="1" s="1"/>
  <c r="BV176" i="1"/>
  <c r="BW176" i="1" s="1"/>
  <c r="BV178" i="1"/>
  <c r="BW178" i="1" s="1"/>
  <c r="BV180" i="1"/>
  <c r="BW180" i="1" s="1"/>
  <c r="BV181" i="1"/>
  <c r="BW181" i="1" s="1"/>
  <c r="BV182" i="1"/>
  <c r="BW182" i="1" s="1"/>
  <c r="BV185" i="1"/>
  <c r="BW185" i="1" s="1"/>
  <c r="BV187" i="1"/>
  <c r="BW187" i="1" s="1"/>
  <c r="BV188" i="1"/>
  <c r="BW188" i="1" s="1"/>
  <c r="BV189" i="1"/>
  <c r="BW189" i="1" s="1"/>
  <c r="BV190" i="1"/>
  <c r="BW190" i="1" s="1"/>
  <c r="BV191" i="1"/>
  <c r="BW191" i="1" s="1"/>
  <c r="BV192" i="1"/>
  <c r="BW192" i="1" s="1"/>
  <c r="BV193" i="1"/>
  <c r="BW193" i="1" s="1"/>
  <c r="BV195" i="1"/>
  <c r="BW195" i="1" s="1"/>
  <c r="BV198" i="1"/>
  <c r="BW198" i="1" s="1"/>
  <c r="BV199" i="1"/>
  <c r="BW199" i="1" s="1"/>
  <c r="BV201" i="1"/>
  <c r="BW201" i="1" s="1"/>
  <c r="BV203" i="1"/>
  <c r="BW203" i="1" s="1"/>
  <c r="BV206" i="1"/>
  <c r="BW206" i="1" s="1"/>
  <c r="BV207" i="1"/>
  <c r="BW207" i="1" s="1"/>
  <c r="BV208" i="1"/>
  <c r="BW208" i="1" s="1"/>
  <c r="BV209" i="1"/>
  <c r="BW209" i="1" s="1"/>
  <c r="BV210" i="1"/>
  <c r="BW210" i="1" s="1"/>
  <c r="BV211" i="1"/>
  <c r="BW211" i="1" s="1"/>
  <c r="BV212" i="1"/>
  <c r="BW212" i="1" s="1"/>
  <c r="BV213" i="1"/>
  <c r="BW213" i="1" s="1"/>
  <c r="BV214" i="1"/>
  <c r="BW214" i="1" s="1"/>
  <c r="BV215" i="1"/>
  <c r="BW215" i="1" s="1"/>
  <c r="BV216" i="1"/>
  <c r="BW216" i="1" s="1"/>
  <c r="BV218" i="1"/>
  <c r="BW218" i="1" s="1"/>
  <c r="BV219" i="1"/>
  <c r="BW219" i="1" s="1"/>
  <c r="BV220" i="1"/>
  <c r="BW220" i="1" s="1"/>
  <c r="BV221" i="1"/>
  <c r="BW221" i="1" s="1"/>
  <c r="BV222" i="1"/>
  <c r="BW222" i="1" s="1"/>
  <c r="BV224" i="1"/>
  <c r="BW224" i="1" s="1"/>
  <c r="BV225" i="1"/>
  <c r="BW225" i="1" s="1"/>
  <c r="BV226" i="1"/>
  <c r="BW226" i="1" s="1"/>
  <c r="BV227" i="1"/>
  <c r="BW227" i="1" s="1"/>
  <c r="BV228" i="1"/>
  <c r="BW228" i="1" s="1"/>
  <c r="BV229" i="1"/>
  <c r="BW229" i="1" s="1"/>
  <c r="BV230" i="1"/>
  <c r="BW230" i="1" s="1"/>
  <c r="BV231" i="1"/>
  <c r="BW231" i="1" s="1"/>
  <c r="BV232" i="1"/>
  <c r="BW232" i="1" s="1"/>
  <c r="BV233" i="1"/>
  <c r="BW233" i="1" s="1"/>
  <c r="BV234" i="1"/>
  <c r="BW234" i="1" s="1"/>
  <c r="BV235" i="1"/>
  <c r="BW235" i="1" s="1"/>
  <c r="BV236" i="1"/>
  <c r="BW236" i="1" s="1"/>
  <c r="BV237" i="1"/>
  <c r="BW237" i="1" s="1"/>
  <c r="BV238" i="1"/>
  <c r="BW238" i="1" s="1"/>
  <c r="BV239" i="1"/>
  <c r="BW239" i="1" s="1"/>
  <c r="BV241" i="1"/>
  <c r="BW241" i="1" s="1"/>
  <c r="BV242" i="1"/>
  <c r="BW242" i="1" s="1"/>
  <c r="BV243" i="1"/>
  <c r="BW243" i="1" s="1"/>
  <c r="BV244" i="1"/>
  <c r="BW244" i="1" s="1"/>
  <c r="BV245" i="1"/>
  <c r="BW245" i="1" s="1"/>
  <c r="BV246" i="1"/>
  <c r="BW246" i="1" s="1"/>
  <c r="BV247" i="1"/>
  <c r="BW247" i="1" s="1"/>
  <c r="BV250" i="1"/>
  <c r="BW250" i="1" s="1"/>
  <c r="BV251" i="1"/>
  <c r="BW251" i="1" s="1"/>
  <c r="BV252" i="1"/>
  <c r="BW252" i="1" s="1"/>
  <c r="BV256" i="1"/>
  <c r="BW256" i="1" s="1"/>
  <c r="BV257" i="1"/>
  <c r="BW257" i="1" s="1"/>
  <c r="BV258" i="1"/>
  <c r="BW258" i="1" s="1"/>
  <c r="BV259" i="1"/>
  <c r="BW259" i="1" s="1"/>
  <c r="BV260" i="1"/>
  <c r="BW260" i="1" s="1"/>
  <c r="BV262" i="1"/>
  <c r="BW262" i="1" s="1"/>
  <c r="BV264" i="1"/>
  <c r="BW264" i="1" s="1"/>
  <c r="BV265" i="1"/>
  <c r="BW265" i="1" s="1"/>
  <c r="BV266" i="1"/>
  <c r="BW266" i="1" s="1"/>
  <c r="BV267" i="1"/>
  <c r="BW267" i="1" s="1"/>
  <c r="BV268" i="1"/>
  <c r="BW268" i="1" s="1"/>
  <c r="BV270" i="1"/>
  <c r="BW270" i="1" s="1"/>
  <c r="BV272" i="1"/>
  <c r="BW272" i="1" s="1"/>
  <c r="BV273" i="1"/>
  <c r="BW273" i="1" s="1"/>
  <c r="BV275" i="1"/>
  <c r="BW275" i="1" s="1"/>
  <c r="BV277" i="1"/>
  <c r="BW277" i="1" s="1"/>
  <c r="BV278" i="1"/>
  <c r="BW278" i="1" s="1"/>
  <c r="BV279" i="1"/>
  <c r="BW279" i="1" s="1"/>
  <c r="BV280" i="1"/>
  <c r="BW280" i="1" s="1"/>
  <c r="BV281" i="1"/>
  <c r="BW281" i="1" s="1"/>
  <c r="BV282" i="1"/>
  <c r="BW282" i="1" s="1"/>
  <c r="BV285" i="1"/>
  <c r="BW285" i="1" s="1"/>
  <c r="BV287" i="1"/>
  <c r="BW287" i="1" s="1"/>
  <c r="BV288" i="1"/>
  <c r="BW288" i="1" s="1"/>
  <c r="BV289" i="1"/>
  <c r="BW289" i="1" s="1"/>
  <c r="BV290" i="1"/>
  <c r="BW290" i="1" s="1"/>
  <c r="BV291" i="1"/>
  <c r="BW291" i="1" s="1"/>
  <c r="BV292" i="1"/>
  <c r="BW292" i="1" s="1"/>
  <c r="BV293" i="1"/>
  <c r="BW293" i="1" s="1"/>
  <c r="BV294" i="1"/>
  <c r="BW294" i="1" s="1"/>
  <c r="BV295" i="1"/>
  <c r="BW295" i="1" s="1"/>
  <c r="BV296" i="1"/>
  <c r="BW296" i="1" s="1"/>
  <c r="BV297" i="1"/>
  <c r="BW297" i="1" s="1"/>
  <c r="BV298" i="1"/>
  <c r="BW298" i="1" s="1"/>
  <c r="BV299" i="1"/>
  <c r="BW299" i="1" s="1"/>
  <c r="BV300" i="1"/>
  <c r="BW300" i="1" s="1"/>
  <c r="BV302" i="1"/>
  <c r="BW302" i="1" s="1"/>
  <c r="BV303" i="1"/>
  <c r="BW303" i="1" s="1"/>
  <c r="BV304" i="1"/>
  <c r="BW304" i="1" s="1"/>
  <c r="BV307" i="1"/>
  <c r="BW307" i="1" s="1"/>
  <c r="BV308" i="1"/>
  <c r="BW308" i="1" s="1"/>
  <c r="BV309" i="1"/>
  <c r="BW309" i="1" s="1"/>
  <c r="BV311" i="1"/>
  <c r="BW311" i="1" s="1"/>
  <c r="BV312" i="1"/>
  <c r="BW312" i="1" s="1"/>
  <c r="BV313" i="1"/>
  <c r="BW313" i="1" s="1"/>
  <c r="BV314" i="1"/>
  <c r="BW314" i="1" s="1"/>
  <c r="BV315" i="1"/>
  <c r="BW315" i="1" s="1"/>
  <c r="BV316" i="1"/>
  <c r="BW316" i="1" s="1"/>
  <c r="BV317" i="1"/>
  <c r="BW317" i="1" s="1"/>
  <c r="BV318" i="1"/>
  <c r="BW318" i="1" s="1"/>
  <c r="BV319" i="1"/>
  <c r="BW319" i="1" s="1"/>
  <c r="BV320" i="1"/>
  <c r="BW320" i="1" s="1"/>
  <c r="BV321" i="1"/>
  <c r="BW321" i="1" s="1"/>
  <c r="BV323" i="1"/>
  <c r="BW323" i="1" s="1"/>
  <c r="BV324" i="1"/>
  <c r="BW324" i="1" s="1"/>
  <c r="BV325" i="1"/>
  <c r="BW325" i="1" s="1"/>
  <c r="BW7" i="1"/>
  <c r="BM2" i="1"/>
  <c r="BP5" i="1"/>
  <c r="BQ5" i="1" s="1"/>
  <c r="BP6" i="1"/>
  <c r="BQ6" i="1" s="1"/>
  <c r="BP7" i="1"/>
  <c r="BP8" i="1"/>
  <c r="BQ8" i="1" s="1"/>
  <c r="BP9" i="1"/>
  <c r="BQ9" i="1" s="1"/>
  <c r="BP10" i="1"/>
  <c r="BQ10" i="1" s="1"/>
  <c r="BP11" i="1"/>
  <c r="BQ11" i="1" s="1"/>
  <c r="BP13" i="1"/>
  <c r="BQ13" i="1" s="1"/>
  <c r="BP15" i="1"/>
  <c r="BQ15" i="1" s="1"/>
  <c r="BP16" i="1"/>
  <c r="BQ16" i="1" s="1"/>
  <c r="BP17" i="1"/>
  <c r="BQ17" i="1" s="1"/>
  <c r="BP18" i="1"/>
  <c r="BQ18" i="1" s="1"/>
  <c r="BP21" i="1"/>
  <c r="BQ21" i="1" s="1"/>
  <c r="BP22" i="1"/>
  <c r="BQ22" i="1" s="1"/>
  <c r="BP23" i="1"/>
  <c r="BQ23" i="1" s="1"/>
  <c r="BP25" i="1"/>
  <c r="BQ25" i="1" s="1"/>
  <c r="BP26" i="1"/>
  <c r="BQ26" i="1" s="1"/>
  <c r="BP27" i="1"/>
  <c r="BQ27" i="1" s="1"/>
  <c r="BP28" i="1"/>
  <c r="BQ28" i="1" s="1"/>
  <c r="BP29" i="1"/>
  <c r="BQ29" i="1" s="1"/>
  <c r="BP30" i="1"/>
  <c r="BQ30" i="1" s="1"/>
  <c r="BP31" i="1"/>
  <c r="BQ31" i="1" s="1"/>
  <c r="BP32" i="1"/>
  <c r="BQ32" i="1" s="1"/>
  <c r="BP33" i="1"/>
  <c r="BQ33" i="1" s="1"/>
  <c r="BP35" i="1"/>
  <c r="BQ35" i="1" s="1"/>
  <c r="BP36" i="1"/>
  <c r="BQ36" i="1" s="1"/>
  <c r="BP38" i="1"/>
  <c r="BQ38" i="1" s="1"/>
  <c r="BP39" i="1"/>
  <c r="BQ39" i="1" s="1"/>
  <c r="BP40" i="1"/>
  <c r="BQ40" i="1" s="1"/>
  <c r="BP41" i="1"/>
  <c r="BQ41" i="1" s="1"/>
  <c r="BP43" i="1"/>
  <c r="BQ43" i="1" s="1"/>
  <c r="BP44" i="1"/>
  <c r="BQ44" i="1" s="1"/>
  <c r="BP46" i="1"/>
  <c r="BQ46" i="1" s="1"/>
  <c r="BP48" i="1"/>
  <c r="BQ48" i="1" s="1"/>
  <c r="BP50" i="1"/>
  <c r="BQ50" i="1" s="1"/>
  <c r="BP51" i="1"/>
  <c r="BQ51" i="1" s="1"/>
  <c r="BP52" i="1"/>
  <c r="BQ52" i="1" s="1"/>
  <c r="BP53" i="1"/>
  <c r="BQ53" i="1" s="1"/>
  <c r="BP54" i="1"/>
  <c r="BQ54" i="1" s="1"/>
  <c r="BP55" i="1"/>
  <c r="BQ55" i="1" s="1"/>
  <c r="BP56" i="1"/>
  <c r="BQ56" i="1" s="1"/>
  <c r="BP57" i="1"/>
  <c r="BQ57" i="1" s="1"/>
  <c r="BP58" i="1"/>
  <c r="BQ58" i="1" s="1"/>
  <c r="BP59" i="1"/>
  <c r="BQ59" i="1" s="1"/>
  <c r="BP60" i="1"/>
  <c r="BQ60" i="1" s="1"/>
  <c r="BP61" i="1"/>
  <c r="BQ61" i="1" s="1"/>
  <c r="BP62" i="1"/>
  <c r="BQ62" i="1" s="1"/>
  <c r="BP64" i="1"/>
  <c r="BQ64" i="1" s="1"/>
  <c r="BP65" i="1"/>
  <c r="BQ65" i="1" s="1"/>
  <c r="BP66" i="1"/>
  <c r="BQ66" i="1" s="1"/>
  <c r="BP68" i="1"/>
  <c r="BQ68" i="1" s="1"/>
  <c r="BP69" i="1"/>
  <c r="BQ69" i="1" s="1"/>
  <c r="BP70" i="1"/>
  <c r="BQ70" i="1" s="1"/>
  <c r="BP71" i="1"/>
  <c r="BQ71" i="1" s="1"/>
  <c r="BP72" i="1"/>
  <c r="BQ72" i="1" s="1"/>
  <c r="BP73" i="1"/>
  <c r="BQ73" i="1" s="1"/>
  <c r="BP74" i="1"/>
  <c r="BQ74" i="1" s="1"/>
  <c r="BP75" i="1"/>
  <c r="BQ75" i="1" s="1"/>
  <c r="BP77" i="1"/>
  <c r="BQ77" i="1" s="1"/>
  <c r="BP79" i="1"/>
  <c r="BQ79" i="1" s="1"/>
  <c r="BP80" i="1"/>
  <c r="BQ80" i="1" s="1"/>
  <c r="BP81" i="1"/>
  <c r="BQ81" i="1" s="1"/>
  <c r="BP82" i="1"/>
  <c r="BQ82" i="1" s="1"/>
  <c r="BP84" i="1"/>
  <c r="BQ84" i="1" s="1"/>
  <c r="BP85" i="1"/>
  <c r="BQ85" i="1" s="1"/>
  <c r="BP86" i="1"/>
  <c r="BQ86" i="1" s="1"/>
  <c r="BP87" i="1"/>
  <c r="BQ87" i="1" s="1"/>
  <c r="BP88" i="1"/>
  <c r="BQ88" i="1" s="1"/>
  <c r="BP89" i="1"/>
  <c r="BQ89" i="1" s="1"/>
  <c r="BP90" i="1"/>
  <c r="BQ90" i="1" s="1"/>
  <c r="BP91" i="1"/>
  <c r="BQ91" i="1" s="1"/>
  <c r="BP92" i="1"/>
  <c r="BQ92" i="1" s="1"/>
  <c r="BP93" i="1"/>
  <c r="BQ93" i="1" s="1"/>
  <c r="BP95" i="1"/>
  <c r="BQ95" i="1" s="1"/>
  <c r="BP96" i="1"/>
  <c r="BQ96" i="1" s="1"/>
  <c r="BP97" i="1"/>
  <c r="BQ97" i="1" s="1"/>
  <c r="BP99" i="1"/>
  <c r="BQ99" i="1" s="1"/>
  <c r="BP100" i="1"/>
  <c r="BQ100" i="1" s="1"/>
  <c r="BP101" i="1"/>
  <c r="BQ101" i="1" s="1"/>
  <c r="BP102" i="1"/>
  <c r="BQ102" i="1" s="1"/>
  <c r="BP104" i="1"/>
  <c r="BQ104" i="1" s="1"/>
  <c r="BP106" i="1"/>
  <c r="BQ106" i="1" s="1"/>
  <c r="BP107" i="1"/>
  <c r="BQ107" i="1" s="1"/>
  <c r="BP108" i="1"/>
  <c r="BQ108" i="1" s="1"/>
  <c r="BP109" i="1"/>
  <c r="BQ109" i="1" s="1"/>
  <c r="BP110" i="1"/>
  <c r="BQ110" i="1" s="1"/>
  <c r="BP111" i="1"/>
  <c r="BQ111" i="1" s="1"/>
  <c r="BP112" i="1"/>
  <c r="BQ112" i="1" s="1"/>
  <c r="BP113" i="1"/>
  <c r="BQ113" i="1" s="1"/>
  <c r="BP114" i="1"/>
  <c r="BQ114" i="1" s="1"/>
  <c r="BP115" i="1"/>
  <c r="BQ115" i="1" s="1"/>
  <c r="BP116" i="1"/>
  <c r="BQ116" i="1" s="1"/>
  <c r="BP117" i="1"/>
  <c r="BQ117" i="1" s="1"/>
  <c r="BP119" i="1"/>
  <c r="BQ119" i="1" s="1"/>
  <c r="BP121" i="1"/>
  <c r="BQ121" i="1" s="1"/>
  <c r="BP122" i="1"/>
  <c r="BQ122" i="1" s="1"/>
  <c r="BP123" i="1"/>
  <c r="BQ123" i="1" s="1"/>
  <c r="BP125" i="1"/>
  <c r="BQ125" i="1" s="1"/>
  <c r="BP127" i="1"/>
  <c r="BQ127" i="1" s="1"/>
  <c r="BP128" i="1"/>
  <c r="BQ128" i="1" s="1"/>
  <c r="BP129" i="1"/>
  <c r="BQ129" i="1" s="1"/>
  <c r="BP130" i="1"/>
  <c r="BQ130" i="1" s="1"/>
  <c r="BP131" i="1"/>
  <c r="BQ131" i="1" s="1"/>
  <c r="BP132" i="1"/>
  <c r="BQ132" i="1" s="1"/>
  <c r="BP133" i="1"/>
  <c r="BQ133" i="1" s="1"/>
  <c r="BP135" i="1"/>
  <c r="BQ135" i="1" s="1"/>
  <c r="BP136" i="1"/>
  <c r="BQ136" i="1" s="1"/>
  <c r="BP137" i="1"/>
  <c r="BQ137" i="1" s="1"/>
  <c r="BP138" i="1"/>
  <c r="BQ138" i="1" s="1"/>
  <c r="BP139" i="1"/>
  <c r="BQ139" i="1" s="1"/>
  <c r="BP140" i="1"/>
  <c r="BQ140" i="1" s="1"/>
  <c r="BP141" i="1"/>
  <c r="BQ141" i="1" s="1"/>
  <c r="BP142" i="1"/>
  <c r="BQ142" i="1" s="1"/>
  <c r="BP144" i="1"/>
  <c r="BQ144" i="1" s="1"/>
  <c r="BP147" i="1"/>
  <c r="BQ147" i="1" s="1"/>
  <c r="BP148" i="1"/>
  <c r="BQ148" i="1" s="1"/>
  <c r="BP149" i="1"/>
  <c r="BQ149" i="1" s="1"/>
  <c r="BP151" i="1"/>
  <c r="BQ151" i="1" s="1"/>
  <c r="BP152" i="1"/>
  <c r="BQ152" i="1" s="1"/>
  <c r="BP153" i="1"/>
  <c r="BQ153" i="1" s="1"/>
  <c r="BP154" i="1"/>
  <c r="BQ154" i="1" s="1"/>
  <c r="BP155" i="1"/>
  <c r="BQ155" i="1" s="1"/>
  <c r="BP156" i="1"/>
  <c r="BQ156" i="1" s="1"/>
  <c r="BP157" i="1"/>
  <c r="BQ157" i="1" s="1"/>
  <c r="BP158" i="1"/>
  <c r="BQ158" i="1" s="1"/>
  <c r="BP159" i="1"/>
  <c r="BQ159" i="1" s="1"/>
  <c r="BP160" i="1"/>
  <c r="BQ160" i="1" s="1"/>
  <c r="BP161" i="1"/>
  <c r="BQ161" i="1" s="1"/>
  <c r="BP162" i="1"/>
  <c r="BQ162" i="1" s="1"/>
  <c r="BP164" i="1"/>
  <c r="BQ164" i="1" s="1"/>
  <c r="BP165" i="1"/>
  <c r="BQ165" i="1" s="1"/>
  <c r="BP166" i="1"/>
  <c r="BQ166" i="1" s="1"/>
  <c r="BP169" i="1"/>
  <c r="BQ169" i="1" s="1"/>
  <c r="BP170" i="1"/>
  <c r="BQ170" i="1" s="1"/>
  <c r="BP172" i="1"/>
  <c r="BQ172" i="1" s="1"/>
  <c r="BP173" i="1"/>
  <c r="BQ173" i="1" s="1"/>
  <c r="BP174" i="1"/>
  <c r="BQ174" i="1" s="1"/>
  <c r="BP175" i="1"/>
  <c r="BQ175" i="1" s="1"/>
  <c r="BP176" i="1"/>
  <c r="BQ176" i="1" s="1"/>
  <c r="BP178" i="1"/>
  <c r="BQ178" i="1" s="1"/>
  <c r="BP180" i="1"/>
  <c r="BQ180" i="1" s="1"/>
  <c r="BP181" i="1"/>
  <c r="BQ181" i="1" s="1"/>
  <c r="BP182" i="1"/>
  <c r="BQ182" i="1" s="1"/>
  <c r="BP185" i="1"/>
  <c r="BQ185" i="1" s="1"/>
  <c r="BP187" i="1"/>
  <c r="BQ187" i="1" s="1"/>
  <c r="BP188" i="1"/>
  <c r="BQ188" i="1" s="1"/>
  <c r="BP189" i="1"/>
  <c r="BQ189" i="1" s="1"/>
  <c r="BP190" i="1"/>
  <c r="BQ190" i="1" s="1"/>
  <c r="BP191" i="1"/>
  <c r="BQ191" i="1" s="1"/>
  <c r="BP192" i="1"/>
  <c r="BQ192" i="1" s="1"/>
  <c r="BP193" i="1"/>
  <c r="BQ193" i="1" s="1"/>
  <c r="BP195" i="1"/>
  <c r="BQ195" i="1" s="1"/>
  <c r="BP198" i="1"/>
  <c r="BQ198" i="1" s="1"/>
  <c r="BP199" i="1"/>
  <c r="BQ199" i="1" s="1"/>
  <c r="BP201" i="1"/>
  <c r="BQ201" i="1" s="1"/>
  <c r="BP203" i="1"/>
  <c r="BQ203" i="1" s="1"/>
  <c r="BP206" i="1"/>
  <c r="BQ206" i="1" s="1"/>
  <c r="BP207" i="1"/>
  <c r="BQ207" i="1" s="1"/>
  <c r="BP208" i="1"/>
  <c r="BQ208" i="1" s="1"/>
  <c r="BP209" i="1"/>
  <c r="BQ209" i="1" s="1"/>
  <c r="BP210" i="1"/>
  <c r="BQ210" i="1" s="1"/>
  <c r="BP211" i="1"/>
  <c r="BQ211" i="1" s="1"/>
  <c r="BP212" i="1"/>
  <c r="BQ212" i="1" s="1"/>
  <c r="BP213" i="1"/>
  <c r="BQ213" i="1" s="1"/>
  <c r="BP214" i="1"/>
  <c r="BQ214" i="1" s="1"/>
  <c r="BP215" i="1"/>
  <c r="BQ215" i="1" s="1"/>
  <c r="BP216" i="1"/>
  <c r="BQ216" i="1" s="1"/>
  <c r="BP218" i="1"/>
  <c r="BQ218" i="1" s="1"/>
  <c r="BP219" i="1"/>
  <c r="BQ219" i="1" s="1"/>
  <c r="BP220" i="1"/>
  <c r="BQ220" i="1" s="1"/>
  <c r="BP221" i="1"/>
  <c r="BQ221" i="1" s="1"/>
  <c r="BP222" i="1"/>
  <c r="BQ222" i="1" s="1"/>
  <c r="BP224" i="1"/>
  <c r="BQ224" i="1" s="1"/>
  <c r="BP225" i="1"/>
  <c r="BQ225" i="1" s="1"/>
  <c r="BP226" i="1"/>
  <c r="BQ226" i="1" s="1"/>
  <c r="BP227" i="1"/>
  <c r="BQ227" i="1" s="1"/>
  <c r="BP228" i="1"/>
  <c r="BQ228" i="1" s="1"/>
  <c r="BP229" i="1"/>
  <c r="BQ229" i="1" s="1"/>
  <c r="BP230" i="1"/>
  <c r="BQ230" i="1" s="1"/>
  <c r="BP231" i="1"/>
  <c r="BQ231" i="1" s="1"/>
  <c r="BP232" i="1"/>
  <c r="BQ232" i="1" s="1"/>
  <c r="BP233" i="1"/>
  <c r="BQ233" i="1" s="1"/>
  <c r="BP234" i="1"/>
  <c r="BQ234" i="1" s="1"/>
  <c r="BP235" i="1"/>
  <c r="BQ235" i="1" s="1"/>
  <c r="BP236" i="1"/>
  <c r="BQ236" i="1" s="1"/>
  <c r="BP237" i="1"/>
  <c r="BQ237" i="1" s="1"/>
  <c r="BP238" i="1"/>
  <c r="BQ238" i="1" s="1"/>
  <c r="BP239" i="1"/>
  <c r="BQ239" i="1" s="1"/>
  <c r="BP241" i="1"/>
  <c r="BQ241" i="1" s="1"/>
  <c r="BP242" i="1"/>
  <c r="BQ242" i="1" s="1"/>
  <c r="BP243" i="1"/>
  <c r="BQ243" i="1" s="1"/>
  <c r="BP244" i="1"/>
  <c r="BQ244" i="1" s="1"/>
  <c r="BP245" i="1"/>
  <c r="BQ245" i="1" s="1"/>
  <c r="BP246" i="1"/>
  <c r="BQ246" i="1" s="1"/>
  <c r="BP247" i="1"/>
  <c r="BQ247" i="1" s="1"/>
  <c r="BP250" i="1"/>
  <c r="BQ250" i="1" s="1"/>
  <c r="BP251" i="1"/>
  <c r="BQ251" i="1" s="1"/>
  <c r="BP252" i="1"/>
  <c r="BQ252" i="1" s="1"/>
  <c r="BP256" i="1"/>
  <c r="BQ256" i="1" s="1"/>
  <c r="BP257" i="1"/>
  <c r="BQ257" i="1" s="1"/>
  <c r="BP258" i="1"/>
  <c r="BQ258" i="1" s="1"/>
  <c r="BP259" i="1"/>
  <c r="BQ259" i="1" s="1"/>
  <c r="BP260" i="1"/>
  <c r="BQ260" i="1" s="1"/>
  <c r="BP262" i="1"/>
  <c r="BQ262" i="1" s="1"/>
  <c r="BP264" i="1"/>
  <c r="BQ264" i="1" s="1"/>
  <c r="BP265" i="1"/>
  <c r="BQ265" i="1" s="1"/>
  <c r="BP266" i="1"/>
  <c r="BQ266" i="1" s="1"/>
  <c r="BP267" i="1"/>
  <c r="BQ267" i="1" s="1"/>
  <c r="BP268" i="1"/>
  <c r="BQ268" i="1" s="1"/>
  <c r="BP270" i="1"/>
  <c r="BQ270" i="1" s="1"/>
  <c r="BP272" i="1"/>
  <c r="BQ272" i="1" s="1"/>
  <c r="BP273" i="1"/>
  <c r="BQ273" i="1" s="1"/>
  <c r="BP275" i="1"/>
  <c r="BQ275" i="1" s="1"/>
  <c r="BP277" i="1"/>
  <c r="BQ277" i="1" s="1"/>
  <c r="BP278" i="1"/>
  <c r="BQ278" i="1" s="1"/>
  <c r="BP279" i="1"/>
  <c r="BQ279" i="1" s="1"/>
  <c r="BP280" i="1"/>
  <c r="BQ280" i="1" s="1"/>
  <c r="BP281" i="1"/>
  <c r="BQ281" i="1" s="1"/>
  <c r="BP282" i="1"/>
  <c r="BQ282" i="1" s="1"/>
  <c r="BP285" i="1"/>
  <c r="BQ285" i="1" s="1"/>
  <c r="BP287" i="1"/>
  <c r="BQ287" i="1" s="1"/>
  <c r="BP288" i="1"/>
  <c r="BQ288" i="1" s="1"/>
  <c r="BP289" i="1"/>
  <c r="BQ289" i="1" s="1"/>
  <c r="BP290" i="1"/>
  <c r="BQ290" i="1" s="1"/>
  <c r="BP291" i="1"/>
  <c r="BQ291" i="1" s="1"/>
  <c r="BP292" i="1"/>
  <c r="BQ292" i="1" s="1"/>
  <c r="BP293" i="1"/>
  <c r="BQ293" i="1" s="1"/>
  <c r="BP294" i="1"/>
  <c r="BQ294" i="1" s="1"/>
  <c r="BP295" i="1"/>
  <c r="BQ295" i="1" s="1"/>
  <c r="BP296" i="1"/>
  <c r="BQ296" i="1" s="1"/>
  <c r="BP297" i="1"/>
  <c r="BQ297" i="1" s="1"/>
  <c r="BP298" i="1"/>
  <c r="BQ298" i="1" s="1"/>
  <c r="BP299" i="1"/>
  <c r="BQ299" i="1" s="1"/>
  <c r="BP300" i="1"/>
  <c r="BQ300" i="1" s="1"/>
  <c r="BP302" i="1"/>
  <c r="BQ302" i="1" s="1"/>
  <c r="BP303" i="1"/>
  <c r="BQ303" i="1" s="1"/>
  <c r="BP304" i="1"/>
  <c r="BQ304" i="1" s="1"/>
  <c r="BP307" i="1"/>
  <c r="BQ307" i="1" s="1"/>
  <c r="BP308" i="1"/>
  <c r="BQ308" i="1" s="1"/>
  <c r="BP309" i="1"/>
  <c r="BQ309" i="1" s="1"/>
  <c r="BP311" i="1"/>
  <c r="BQ311" i="1" s="1"/>
  <c r="BP312" i="1"/>
  <c r="BQ312" i="1" s="1"/>
  <c r="BP313" i="1"/>
  <c r="BQ313" i="1" s="1"/>
  <c r="BP314" i="1"/>
  <c r="BQ314" i="1" s="1"/>
  <c r="BP315" i="1"/>
  <c r="BQ315" i="1" s="1"/>
  <c r="BP316" i="1"/>
  <c r="BQ316" i="1" s="1"/>
  <c r="BP317" i="1"/>
  <c r="BQ317" i="1" s="1"/>
  <c r="BP318" i="1"/>
  <c r="BQ318" i="1" s="1"/>
  <c r="BP319" i="1"/>
  <c r="BQ319" i="1" s="1"/>
  <c r="BP320" i="1"/>
  <c r="BQ320" i="1" s="1"/>
  <c r="BP321" i="1"/>
  <c r="BQ321" i="1" s="1"/>
  <c r="BP323" i="1"/>
  <c r="BQ323" i="1" s="1"/>
  <c r="BP324" i="1"/>
  <c r="BQ324" i="1" s="1"/>
  <c r="BP325" i="1"/>
  <c r="BQ325" i="1" s="1"/>
  <c r="BQ7" i="1"/>
  <c r="BJ10" i="1"/>
  <c r="BK10" i="1" s="1"/>
  <c r="BJ8" i="1"/>
  <c r="BK8" i="1" s="1"/>
  <c r="BJ5" i="1"/>
  <c r="BK5" i="1" s="1"/>
  <c r="BJ6" i="1"/>
  <c r="BK6" i="1" s="1"/>
  <c r="BJ7" i="1"/>
  <c r="BK7" i="1" s="1"/>
  <c r="BJ9" i="1"/>
  <c r="BK9" i="1" s="1"/>
  <c r="BJ11" i="1"/>
  <c r="BK11" i="1" s="1"/>
  <c r="BJ13" i="1"/>
  <c r="BK13" i="1" s="1"/>
  <c r="BJ15" i="1"/>
  <c r="BK15" i="1" s="1"/>
  <c r="BJ16" i="1"/>
  <c r="BK16" i="1" s="1"/>
  <c r="BJ17" i="1"/>
  <c r="BK17" i="1" s="1"/>
  <c r="BJ18" i="1"/>
  <c r="BK18" i="1" s="1"/>
  <c r="BJ21" i="1"/>
  <c r="BK21" i="1" s="1"/>
  <c r="BJ22" i="1"/>
  <c r="BK22" i="1" s="1"/>
  <c r="BJ23" i="1"/>
  <c r="BK23" i="1" s="1"/>
  <c r="BJ25" i="1"/>
  <c r="BK25" i="1" s="1"/>
  <c r="BJ26" i="1"/>
  <c r="BK26" i="1" s="1"/>
  <c r="BJ27" i="1"/>
  <c r="BK27" i="1" s="1"/>
  <c r="BJ28" i="1"/>
  <c r="BK28" i="1" s="1"/>
  <c r="BJ29" i="1"/>
  <c r="BK29" i="1" s="1"/>
  <c r="BJ30" i="1"/>
  <c r="BK30" i="1" s="1"/>
  <c r="BJ31" i="1"/>
  <c r="BK31" i="1" s="1"/>
  <c r="BJ32" i="1"/>
  <c r="BK32" i="1" s="1"/>
  <c r="BJ33" i="1"/>
  <c r="BK33" i="1" s="1"/>
  <c r="BJ35" i="1"/>
  <c r="BK35" i="1" s="1"/>
  <c r="BJ36" i="1"/>
  <c r="BK36" i="1" s="1"/>
  <c r="BJ38" i="1"/>
  <c r="BK38" i="1" s="1"/>
  <c r="BJ39" i="1"/>
  <c r="BK39" i="1" s="1"/>
  <c r="BJ40" i="1"/>
  <c r="BK40" i="1" s="1"/>
  <c r="BJ41" i="1"/>
  <c r="BK41" i="1" s="1"/>
  <c r="BJ43" i="1"/>
  <c r="BK43" i="1" s="1"/>
  <c r="BJ44" i="1"/>
  <c r="BK44" i="1" s="1"/>
  <c r="BJ46" i="1"/>
  <c r="BK46" i="1" s="1"/>
  <c r="BJ48" i="1"/>
  <c r="BK48" i="1" s="1"/>
  <c r="BJ50" i="1"/>
  <c r="BK50" i="1" s="1"/>
  <c r="BJ51" i="1"/>
  <c r="BK51" i="1" s="1"/>
  <c r="BJ52" i="1"/>
  <c r="BK52" i="1" s="1"/>
  <c r="BJ53" i="1"/>
  <c r="BK53" i="1" s="1"/>
  <c r="BJ54" i="1"/>
  <c r="BK54" i="1" s="1"/>
  <c r="BJ55" i="1"/>
  <c r="BK55" i="1" s="1"/>
  <c r="BJ56" i="1"/>
  <c r="BK56" i="1" s="1"/>
  <c r="BJ57" i="1"/>
  <c r="BK57" i="1" s="1"/>
  <c r="BJ58" i="1"/>
  <c r="BK58" i="1" s="1"/>
  <c r="BJ59" i="1"/>
  <c r="BK59" i="1" s="1"/>
  <c r="BJ60" i="1"/>
  <c r="BK60" i="1" s="1"/>
  <c r="BJ61" i="1"/>
  <c r="BK61" i="1" s="1"/>
  <c r="BJ62" i="1"/>
  <c r="BK62" i="1" s="1"/>
  <c r="BJ64" i="1"/>
  <c r="BK64" i="1" s="1"/>
  <c r="BJ65" i="1"/>
  <c r="BK65" i="1" s="1"/>
  <c r="BJ66" i="1"/>
  <c r="BK66" i="1" s="1"/>
  <c r="BJ68" i="1"/>
  <c r="BK68" i="1" s="1"/>
  <c r="BJ69" i="1"/>
  <c r="BK69" i="1" s="1"/>
  <c r="BJ70" i="1"/>
  <c r="BK70" i="1" s="1"/>
  <c r="BJ71" i="1"/>
  <c r="BK71" i="1" s="1"/>
  <c r="BJ72" i="1"/>
  <c r="BK72" i="1" s="1"/>
  <c r="BJ73" i="1"/>
  <c r="BK73" i="1" s="1"/>
  <c r="BJ74" i="1"/>
  <c r="BK74" i="1" s="1"/>
  <c r="BJ75" i="1"/>
  <c r="BK75" i="1" s="1"/>
  <c r="BJ77" i="1"/>
  <c r="BK77" i="1" s="1"/>
  <c r="BJ79" i="1"/>
  <c r="BK79" i="1" s="1"/>
  <c r="BJ80" i="1"/>
  <c r="BK80" i="1" s="1"/>
  <c r="BJ81" i="1"/>
  <c r="BK81" i="1" s="1"/>
  <c r="BJ82" i="1"/>
  <c r="BK82" i="1" s="1"/>
  <c r="BJ84" i="1"/>
  <c r="BK84" i="1" s="1"/>
  <c r="BJ85" i="1"/>
  <c r="BK85" i="1" s="1"/>
  <c r="BJ86" i="1"/>
  <c r="BK86" i="1" s="1"/>
  <c r="BJ87" i="1"/>
  <c r="BK87" i="1" s="1"/>
  <c r="BJ88" i="1"/>
  <c r="BK88" i="1" s="1"/>
  <c r="BJ89" i="1"/>
  <c r="BK89" i="1" s="1"/>
  <c r="BJ90" i="1"/>
  <c r="BK90" i="1" s="1"/>
  <c r="BJ91" i="1"/>
  <c r="BK91" i="1" s="1"/>
  <c r="BJ92" i="1"/>
  <c r="BK92" i="1" s="1"/>
  <c r="BJ93" i="1"/>
  <c r="BK93" i="1" s="1"/>
  <c r="BJ95" i="1"/>
  <c r="BK95" i="1" s="1"/>
  <c r="BJ96" i="1"/>
  <c r="BK96" i="1" s="1"/>
  <c r="BJ97" i="1"/>
  <c r="BK97" i="1" s="1"/>
  <c r="BJ99" i="1"/>
  <c r="BK99" i="1" s="1"/>
  <c r="BJ100" i="1"/>
  <c r="BK100" i="1" s="1"/>
  <c r="BJ101" i="1"/>
  <c r="BK101" i="1" s="1"/>
  <c r="BJ102" i="1"/>
  <c r="BK102" i="1" s="1"/>
  <c r="BJ104" i="1"/>
  <c r="BK104" i="1" s="1"/>
  <c r="BJ106" i="1"/>
  <c r="BK106" i="1" s="1"/>
  <c r="BJ107" i="1"/>
  <c r="BK107" i="1" s="1"/>
  <c r="BJ108" i="1"/>
  <c r="BK108" i="1" s="1"/>
  <c r="BJ109" i="1"/>
  <c r="BK109" i="1" s="1"/>
  <c r="BJ110" i="1"/>
  <c r="BK110" i="1" s="1"/>
  <c r="BJ111" i="1"/>
  <c r="BK111" i="1" s="1"/>
  <c r="BJ112" i="1"/>
  <c r="BK112" i="1" s="1"/>
  <c r="BJ113" i="1"/>
  <c r="BK113" i="1" s="1"/>
  <c r="BJ114" i="1"/>
  <c r="BK114" i="1" s="1"/>
  <c r="BJ115" i="1"/>
  <c r="BK115" i="1" s="1"/>
  <c r="BJ116" i="1"/>
  <c r="BK116" i="1" s="1"/>
  <c r="BJ117" i="1"/>
  <c r="BK117" i="1" s="1"/>
  <c r="BJ119" i="1"/>
  <c r="BK119" i="1" s="1"/>
  <c r="BJ121" i="1"/>
  <c r="BK121" i="1" s="1"/>
  <c r="BJ122" i="1"/>
  <c r="BK122" i="1" s="1"/>
  <c r="BJ123" i="1"/>
  <c r="BK123" i="1" s="1"/>
  <c r="BJ125" i="1"/>
  <c r="BK125" i="1" s="1"/>
  <c r="BJ127" i="1"/>
  <c r="BK127" i="1" s="1"/>
  <c r="BJ128" i="1"/>
  <c r="BK128" i="1" s="1"/>
  <c r="BJ129" i="1"/>
  <c r="BK129" i="1" s="1"/>
  <c r="BJ130" i="1"/>
  <c r="BK130" i="1" s="1"/>
  <c r="BJ131" i="1"/>
  <c r="BK131" i="1" s="1"/>
  <c r="BJ132" i="1"/>
  <c r="BK132" i="1" s="1"/>
  <c r="BJ133" i="1"/>
  <c r="BK133" i="1" s="1"/>
  <c r="BJ135" i="1"/>
  <c r="BK135" i="1" s="1"/>
  <c r="BJ136" i="1"/>
  <c r="BK136" i="1" s="1"/>
  <c r="BJ137" i="1"/>
  <c r="BK137" i="1" s="1"/>
  <c r="BJ138" i="1"/>
  <c r="BK138" i="1" s="1"/>
  <c r="BJ139" i="1"/>
  <c r="BK139" i="1" s="1"/>
  <c r="BJ140" i="1"/>
  <c r="BK140" i="1" s="1"/>
  <c r="BJ141" i="1"/>
  <c r="BK141" i="1" s="1"/>
  <c r="BJ142" i="1"/>
  <c r="BK142" i="1" s="1"/>
  <c r="BJ144" i="1"/>
  <c r="BK144" i="1" s="1"/>
  <c r="BJ147" i="1"/>
  <c r="BK147" i="1" s="1"/>
  <c r="BJ148" i="1"/>
  <c r="BK148" i="1" s="1"/>
  <c r="BJ149" i="1"/>
  <c r="BK149" i="1" s="1"/>
  <c r="BJ151" i="1"/>
  <c r="BK151" i="1" s="1"/>
  <c r="BJ152" i="1"/>
  <c r="BK152" i="1" s="1"/>
  <c r="BJ153" i="1"/>
  <c r="BK153" i="1" s="1"/>
  <c r="BJ154" i="1"/>
  <c r="BK154" i="1" s="1"/>
  <c r="BJ155" i="1"/>
  <c r="BK155" i="1" s="1"/>
  <c r="BJ156" i="1"/>
  <c r="BK156" i="1" s="1"/>
  <c r="BJ157" i="1"/>
  <c r="BK157" i="1" s="1"/>
  <c r="BJ158" i="1"/>
  <c r="BK158" i="1" s="1"/>
  <c r="BJ159" i="1"/>
  <c r="BK159" i="1" s="1"/>
  <c r="BJ160" i="1"/>
  <c r="BK160" i="1" s="1"/>
  <c r="BJ161" i="1"/>
  <c r="BK161" i="1" s="1"/>
  <c r="BJ162" i="1"/>
  <c r="BK162" i="1" s="1"/>
  <c r="BJ164" i="1"/>
  <c r="BK164" i="1" s="1"/>
  <c r="BJ165" i="1"/>
  <c r="BK165" i="1" s="1"/>
  <c r="BJ166" i="1"/>
  <c r="BK166" i="1" s="1"/>
  <c r="BJ169" i="1"/>
  <c r="BK169" i="1" s="1"/>
  <c r="BJ170" i="1"/>
  <c r="BK170" i="1" s="1"/>
  <c r="BJ172" i="1"/>
  <c r="BK172" i="1" s="1"/>
  <c r="BJ173" i="1"/>
  <c r="BK173" i="1" s="1"/>
  <c r="BJ174" i="1"/>
  <c r="BK174" i="1" s="1"/>
  <c r="BJ175" i="1"/>
  <c r="BK175" i="1" s="1"/>
  <c r="BJ176" i="1"/>
  <c r="BK176" i="1" s="1"/>
  <c r="BJ178" i="1"/>
  <c r="BK178" i="1" s="1"/>
  <c r="BJ180" i="1"/>
  <c r="BK180" i="1" s="1"/>
  <c r="BJ181" i="1"/>
  <c r="BK181" i="1" s="1"/>
  <c r="BJ182" i="1"/>
  <c r="BK182" i="1" s="1"/>
  <c r="BJ185" i="1"/>
  <c r="BK185" i="1" s="1"/>
  <c r="BJ187" i="1"/>
  <c r="BK187" i="1" s="1"/>
  <c r="BJ188" i="1"/>
  <c r="BK188" i="1" s="1"/>
  <c r="BJ189" i="1"/>
  <c r="BK189" i="1" s="1"/>
  <c r="BJ190" i="1"/>
  <c r="BK190" i="1" s="1"/>
  <c r="BJ191" i="1"/>
  <c r="BK191" i="1" s="1"/>
  <c r="BJ192" i="1"/>
  <c r="BK192" i="1" s="1"/>
  <c r="BJ193" i="1"/>
  <c r="BK193" i="1" s="1"/>
  <c r="BJ195" i="1"/>
  <c r="BK195" i="1" s="1"/>
  <c r="BJ198" i="1"/>
  <c r="BK198" i="1" s="1"/>
  <c r="BJ199" i="1"/>
  <c r="BK199" i="1" s="1"/>
  <c r="BJ201" i="1"/>
  <c r="BK201" i="1" s="1"/>
  <c r="BJ203" i="1"/>
  <c r="BK203" i="1" s="1"/>
  <c r="BJ206" i="1"/>
  <c r="BK206" i="1" s="1"/>
  <c r="BJ207" i="1"/>
  <c r="BK207" i="1" s="1"/>
  <c r="BJ208" i="1"/>
  <c r="BK208" i="1" s="1"/>
  <c r="BJ209" i="1"/>
  <c r="BK209" i="1" s="1"/>
  <c r="BJ210" i="1"/>
  <c r="BK210" i="1" s="1"/>
  <c r="BJ211" i="1"/>
  <c r="BK211" i="1" s="1"/>
  <c r="BJ212" i="1"/>
  <c r="BK212" i="1" s="1"/>
  <c r="BJ213" i="1"/>
  <c r="BK213" i="1" s="1"/>
  <c r="BJ214" i="1"/>
  <c r="BK214" i="1" s="1"/>
  <c r="BJ215" i="1"/>
  <c r="BK215" i="1" s="1"/>
  <c r="BJ216" i="1"/>
  <c r="BK216" i="1" s="1"/>
  <c r="BJ218" i="1"/>
  <c r="BK218" i="1" s="1"/>
  <c r="BJ219" i="1"/>
  <c r="BK219" i="1" s="1"/>
  <c r="BJ220" i="1"/>
  <c r="BK220" i="1" s="1"/>
  <c r="BJ221" i="1"/>
  <c r="BK221" i="1" s="1"/>
  <c r="BJ222" i="1"/>
  <c r="BK222" i="1" s="1"/>
  <c r="BJ224" i="1"/>
  <c r="BK224" i="1" s="1"/>
  <c r="BJ225" i="1"/>
  <c r="BK225" i="1" s="1"/>
  <c r="BJ226" i="1"/>
  <c r="BK226" i="1" s="1"/>
  <c r="BJ227" i="1"/>
  <c r="BK227" i="1" s="1"/>
  <c r="BJ228" i="1"/>
  <c r="BK228" i="1" s="1"/>
  <c r="BJ229" i="1"/>
  <c r="BK229" i="1" s="1"/>
  <c r="BJ230" i="1"/>
  <c r="BK230" i="1" s="1"/>
  <c r="BJ231" i="1"/>
  <c r="BK231" i="1" s="1"/>
  <c r="BJ232" i="1"/>
  <c r="BK232" i="1" s="1"/>
  <c r="BJ233" i="1"/>
  <c r="BK233" i="1" s="1"/>
  <c r="BJ234" i="1"/>
  <c r="BK234" i="1" s="1"/>
  <c r="BJ235" i="1"/>
  <c r="BK235" i="1" s="1"/>
  <c r="BJ236" i="1"/>
  <c r="BK236" i="1" s="1"/>
  <c r="BJ237" i="1"/>
  <c r="BK237" i="1" s="1"/>
  <c r="BJ238" i="1"/>
  <c r="BK238" i="1" s="1"/>
  <c r="BJ239" i="1"/>
  <c r="BK239" i="1" s="1"/>
  <c r="BJ241" i="1"/>
  <c r="BK241" i="1" s="1"/>
  <c r="BJ242" i="1"/>
  <c r="BK242" i="1" s="1"/>
  <c r="BJ243" i="1"/>
  <c r="BK243" i="1" s="1"/>
  <c r="BJ244" i="1"/>
  <c r="BK244" i="1" s="1"/>
  <c r="BJ245" i="1"/>
  <c r="BK245" i="1" s="1"/>
  <c r="BJ246" i="1"/>
  <c r="BK246" i="1" s="1"/>
  <c r="BJ247" i="1"/>
  <c r="BK247" i="1" s="1"/>
  <c r="BJ250" i="1"/>
  <c r="BK250" i="1" s="1"/>
  <c r="BJ251" i="1"/>
  <c r="BK251" i="1" s="1"/>
  <c r="BJ252" i="1"/>
  <c r="BK252" i="1" s="1"/>
  <c r="BJ256" i="1"/>
  <c r="BK256" i="1" s="1"/>
  <c r="BJ257" i="1"/>
  <c r="BK257" i="1" s="1"/>
  <c r="BJ258" i="1"/>
  <c r="BK258" i="1" s="1"/>
  <c r="BJ259" i="1"/>
  <c r="BK259" i="1" s="1"/>
  <c r="BJ260" i="1"/>
  <c r="BK260" i="1" s="1"/>
  <c r="BJ262" i="1"/>
  <c r="BK262" i="1" s="1"/>
  <c r="BJ264" i="1"/>
  <c r="BK264" i="1" s="1"/>
  <c r="BJ265" i="1"/>
  <c r="BK265" i="1" s="1"/>
  <c r="BJ266" i="1"/>
  <c r="BK266" i="1" s="1"/>
  <c r="BJ267" i="1"/>
  <c r="BK267" i="1" s="1"/>
  <c r="BJ268" i="1"/>
  <c r="BK268" i="1" s="1"/>
  <c r="BJ270" i="1"/>
  <c r="BK270" i="1" s="1"/>
  <c r="BJ272" i="1"/>
  <c r="BK272" i="1" s="1"/>
  <c r="BJ273" i="1"/>
  <c r="BK273" i="1" s="1"/>
  <c r="BJ275" i="1"/>
  <c r="BK275" i="1" s="1"/>
  <c r="BJ277" i="1"/>
  <c r="BK277" i="1" s="1"/>
  <c r="BJ278" i="1"/>
  <c r="BK278" i="1" s="1"/>
  <c r="BJ279" i="1"/>
  <c r="BK279" i="1" s="1"/>
  <c r="BJ280" i="1"/>
  <c r="BK280" i="1" s="1"/>
  <c r="BJ281" i="1"/>
  <c r="BK281" i="1" s="1"/>
  <c r="BJ282" i="1"/>
  <c r="BK282" i="1" s="1"/>
  <c r="BJ285" i="1"/>
  <c r="BK285" i="1" s="1"/>
  <c r="BJ287" i="1"/>
  <c r="BK287" i="1" s="1"/>
  <c r="BJ288" i="1"/>
  <c r="BK288" i="1" s="1"/>
  <c r="BJ289" i="1"/>
  <c r="BK289" i="1" s="1"/>
  <c r="BJ290" i="1"/>
  <c r="BK290" i="1" s="1"/>
  <c r="BJ291" i="1"/>
  <c r="BK291" i="1" s="1"/>
  <c r="BJ292" i="1"/>
  <c r="BK292" i="1" s="1"/>
  <c r="BJ293" i="1"/>
  <c r="BK293" i="1" s="1"/>
  <c r="BJ294" i="1"/>
  <c r="BK294" i="1" s="1"/>
  <c r="BJ295" i="1"/>
  <c r="BK295" i="1" s="1"/>
  <c r="BJ296" i="1"/>
  <c r="BK296" i="1" s="1"/>
  <c r="BJ297" i="1"/>
  <c r="BK297" i="1" s="1"/>
  <c r="BJ298" i="1"/>
  <c r="BK298" i="1" s="1"/>
  <c r="BJ299" i="1"/>
  <c r="BK299" i="1" s="1"/>
  <c r="BJ300" i="1"/>
  <c r="BK300" i="1" s="1"/>
  <c r="BJ302" i="1"/>
  <c r="BK302" i="1" s="1"/>
  <c r="BJ303" i="1"/>
  <c r="BK303" i="1" s="1"/>
  <c r="BJ304" i="1"/>
  <c r="BK304" i="1" s="1"/>
  <c r="BJ307" i="1"/>
  <c r="BK307" i="1" s="1"/>
  <c r="BJ308" i="1"/>
  <c r="BK308" i="1" s="1"/>
  <c r="BJ309" i="1"/>
  <c r="BK309" i="1" s="1"/>
  <c r="BJ311" i="1"/>
  <c r="BK311" i="1" s="1"/>
  <c r="BJ312" i="1"/>
  <c r="BK312" i="1" s="1"/>
  <c r="BJ313" i="1"/>
  <c r="BK313" i="1" s="1"/>
  <c r="BJ314" i="1"/>
  <c r="BK314" i="1" s="1"/>
  <c r="BJ315" i="1"/>
  <c r="BK315" i="1" s="1"/>
  <c r="BJ316" i="1"/>
  <c r="BK316" i="1" s="1"/>
  <c r="BJ317" i="1"/>
  <c r="BK317" i="1" s="1"/>
  <c r="BJ318" i="1"/>
  <c r="BK318" i="1" s="1"/>
  <c r="BJ319" i="1"/>
  <c r="BK319" i="1" s="1"/>
  <c r="BJ320" i="1"/>
  <c r="BK320" i="1" s="1"/>
  <c r="BJ321" i="1"/>
  <c r="BK321" i="1" s="1"/>
  <c r="BJ323" i="1"/>
  <c r="BK323" i="1" s="1"/>
  <c r="BJ324" i="1"/>
  <c r="BK324" i="1" s="1"/>
  <c r="BJ325" i="1"/>
  <c r="BK325" i="1" s="1"/>
  <c r="BD5" i="1"/>
  <c r="BE5" i="1" s="1"/>
  <c r="BA2" i="1"/>
  <c r="BD6" i="1"/>
  <c r="BE6" i="1" s="1"/>
  <c r="BD7" i="1"/>
  <c r="BE7" i="1" s="1"/>
  <c r="BD8" i="1"/>
  <c r="BE8" i="1" s="1"/>
  <c r="BD9" i="1"/>
  <c r="BE9" i="1" s="1"/>
  <c r="BD10" i="1"/>
  <c r="BE10" i="1" s="1"/>
  <c r="BD11" i="1"/>
  <c r="BE11" i="1" s="1"/>
  <c r="BD13" i="1"/>
  <c r="BE13" i="1" s="1"/>
  <c r="BD15" i="1"/>
  <c r="BE15" i="1" s="1"/>
  <c r="BD16" i="1"/>
  <c r="BE16" i="1" s="1"/>
  <c r="BD17" i="1"/>
  <c r="BD18" i="1"/>
  <c r="BE18" i="1" s="1"/>
  <c r="BD21" i="1"/>
  <c r="BE21" i="1" s="1"/>
  <c r="BD22" i="1"/>
  <c r="BE22" i="1" s="1"/>
  <c r="BD23" i="1"/>
  <c r="BE23" i="1" s="1"/>
  <c r="BD25" i="1"/>
  <c r="BE25" i="1" s="1"/>
  <c r="BD26" i="1"/>
  <c r="BE26" i="1" s="1"/>
  <c r="BD27" i="1"/>
  <c r="BE27" i="1" s="1"/>
  <c r="BD28" i="1"/>
  <c r="BE28" i="1" s="1"/>
  <c r="BD29" i="1"/>
  <c r="BE29" i="1" s="1"/>
  <c r="BD30" i="1"/>
  <c r="BE30" i="1" s="1"/>
  <c r="BD31" i="1"/>
  <c r="BE31" i="1" s="1"/>
  <c r="BD32" i="1"/>
  <c r="BE32" i="1" s="1"/>
  <c r="BD33" i="1"/>
  <c r="BE33" i="1" s="1"/>
  <c r="BD35" i="1"/>
  <c r="BE35" i="1" s="1"/>
  <c r="BD36" i="1"/>
  <c r="BE36" i="1" s="1"/>
  <c r="BD38" i="1"/>
  <c r="BE38" i="1" s="1"/>
  <c r="BD39" i="1"/>
  <c r="BE39" i="1" s="1"/>
  <c r="BD40" i="1"/>
  <c r="BE40" i="1" s="1"/>
  <c r="BD41" i="1"/>
  <c r="BE41" i="1" s="1"/>
  <c r="BD43" i="1"/>
  <c r="BE43" i="1" s="1"/>
  <c r="BD44" i="1"/>
  <c r="BE44" i="1" s="1"/>
  <c r="BD46" i="1"/>
  <c r="BE46" i="1" s="1"/>
  <c r="BD48" i="1"/>
  <c r="BE48" i="1" s="1"/>
  <c r="BD50" i="1"/>
  <c r="BE50" i="1" s="1"/>
  <c r="BD51" i="1"/>
  <c r="BE51" i="1" s="1"/>
  <c r="BD52" i="1"/>
  <c r="BE52" i="1" s="1"/>
  <c r="BD53" i="1"/>
  <c r="BE53" i="1" s="1"/>
  <c r="BD54" i="1"/>
  <c r="BE54" i="1" s="1"/>
  <c r="BD55" i="1"/>
  <c r="BE55" i="1" s="1"/>
  <c r="BD56" i="1"/>
  <c r="BE56" i="1" s="1"/>
  <c r="BD57" i="1"/>
  <c r="BE57" i="1" s="1"/>
  <c r="BD58" i="1"/>
  <c r="BE58" i="1" s="1"/>
  <c r="BD59" i="1"/>
  <c r="BE59" i="1" s="1"/>
  <c r="BD60" i="1"/>
  <c r="BE60" i="1" s="1"/>
  <c r="BD61" i="1"/>
  <c r="BE61" i="1" s="1"/>
  <c r="BD62" i="1"/>
  <c r="BE62" i="1" s="1"/>
  <c r="BD64" i="1"/>
  <c r="BE64" i="1" s="1"/>
  <c r="BD65" i="1"/>
  <c r="BE65" i="1" s="1"/>
  <c r="BD66" i="1"/>
  <c r="BE66" i="1" s="1"/>
  <c r="BD68" i="1"/>
  <c r="BE68" i="1" s="1"/>
  <c r="BD69" i="1"/>
  <c r="BE69" i="1" s="1"/>
  <c r="BD70" i="1"/>
  <c r="BE70" i="1" s="1"/>
  <c r="BD71" i="1"/>
  <c r="BE71" i="1" s="1"/>
  <c r="BD72" i="1"/>
  <c r="BE72" i="1" s="1"/>
  <c r="BD73" i="1"/>
  <c r="BE73" i="1" s="1"/>
  <c r="BD74" i="1"/>
  <c r="BE74" i="1" s="1"/>
  <c r="BD75" i="1"/>
  <c r="BE75" i="1" s="1"/>
  <c r="BD77" i="1"/>
  <c r="BE77" i="1" s="1"/>
  <c r="BD79" i="1"/>
  <c r="BE79" i="1" s="1"/>
  <c r="BD80" i="1"/>
  <c r="BE80" i="1" s="1"/>
  <c r="BD81" i="1"/>
  <c r="BE81" i="1" s="1"/>
  <c r="BD82" i="1"/>
  <c r="BE82" i="1" s="1"/>
  <c r="BD84" i="1"/>
  <c r="BE84" i="1" s="1"/>
  <c r="BD85" i="1"/>
  <c r="BE85" i="1" s="1"/>
  <c r="BD86" i="1"/>
  <c r="BE86" i="1" s="1"/>
  <c r="BD87" i="1"/>
  <c r="BE87" i="1" s="1"/>
  <c r="BD88" i="1"/>
  <c r="BE88" i="1" s="1"/>
  <c r="BD89" i="1"/>
  <c r="BE89" i="1" s="1"/>
  <c r="BD90" i="1"/>
  <c r="BE90" i="1" s="1"/>
  <c r="BD91" i="1"/>
  <c r="BE91" i="1" s="1"/>
  <c r="BD92" i="1"/>
  <c r="BE92" i="1" s="1"/>
  <c r="BD93" i="1"/>
  <c r="BE93" i="1" s="1"/>
  <c r="BD95" i="1"/>
  <c r="BE95" i="1" s="1"/>
  <c r="BD96" i="1"/>
  <c r="BE96" i="1" s="1"/>
  <c r="BD97" i="1"/>
  <c r="BE97" i="1" s="1"/>
  <c r="BD99" i="1"/>
  <c r="BE99" i="1" s="1"/>
  <c r="BD100" i="1"/>
  <c r="BE100" i="1" s="1"/>
  <c r="BD101" i="1"/>
  <c r="BE101" i="1" s="1"/>
  <c r="BD102" i="1"/>
  <c r="BE102" i="1" s="1"/>
  <c r="BD104" i="1"/>
  <c r="BE104" i="1" s="1"/>
  <c r="BD106" i="1"/>
  <c r="BE106" i="1" s="1"/>
  <c r="BD107" i="1"/>
  <c r="BE107" i="1" s="1"/>
  <c r="BD108" i="1"/>
  <c r="BE108" i="1" s="1"/>
  <c r="BD109" i="1"/>
  <c r="BE109" i="1" s="1"/>
  <c r="BD110" i="1"/>
  <c r="BE110" i="1" s="1"/>
  <c r="BD111" i="1"/>
  <c r="BE111" i="1" s="1"/>
  <c r="BD112" i="1"/>
  <c r="BE112" i="1" s="1"/>
  <c r="BD113" i="1"/>
  <c r="BE113" i="1" s="1"/>
  <c r="BD114" i="1"/>
  <c r="BE114" i="1" s="1"/>
  <c r="BD115" i="1"/>
  <c r="BE115" i="1" s="1"/>
  <c r="BD116" i="1"/>
  <c r="BE116" i="1" s="1"/>
  <c r="BD117" i="1"/>
  <c r="BE117" i="1" s="1"/>
  <c r="BD119" i="1"/>
  <c r="BE119" i="1" s="1"/>
  <c r="BD121" i="1"/>
  <c r="BE121" i="1" s="1"/>
  <c r="BD122" i="1"/>
  <c r="BE122" i="1" s="1"/>
  <c r="BD123" i="1"/>
  <c r="BE123" i="1" s="1"/>
  <c r="BD125" i="1"/>
  <c r="BE125" i="1" s="1"/>
  <c r="BD127" i="1"/>
  <c r="BE127" i="1" s="1"/>
  <c r="BD128" i="1"/>
  <c r="BE128" i="1" s="1"/>
  <c r="BD129" i="1"/>
  <c r="BE129" i="1" s="1"/>
  <c r="BD130" i="1"/>
  <c r="BE130" i="1" s="1"/>
  <c r="BD131" i="1"/>
  <c r="BE131" i="1" s="1"/>
  <c r="BD132" i="1"/>
  <c r="BE132" i="1" s="1"/>
  <c r="BD133" i="1"/>
  <c r="BE133" i="1" s="1"/>
  <c r="BD135" i="1"/>
  <c r="BE135" i="1" s="1"/>
  <c r="BD136" i="1"/>
  <c r="BE136" i="1" s="1"/>
  <c r="BD137" i="1"/>
  <c r="BE137" i="1" s="1"/>
  <c r="BD138" i="1"/>
  <c r="BE138" i="1" s="1"/>
  <c r="BD139" i="1"/>
  <c r="BE139" i="1" s="1"/>
  <c r="BD140" i="1"/>
  <c r="BE140" i="1" s="1"/>
  <c r="BD141" i="1"/>
  <c r="BE141" i="1" s="1"/>
  <c r="BD142" i="1"/>
  <c r="BE142" i="1" s="1"/>
  <c r="BD144" i="1"/>
  <c r="BE144" i="1" s="1"/>
  <c r="BD147" i="1"/>
  <c r="BE147" i="1" s="1"/>
  <c r="BD148" i="1"/>
  <c r="BE148" i="1" s="1"/>
  <c r="BD149" i="1"/>
  <c r="BE149" i="1" s="1"/>
  <c r="BD151" i="1"/>
  <c r="BE151" i="1" s="1"/>
  <c r="BD152" i="1"/>
  <c r="BE152" i="1" s="1"/>
  <c r="BD153" i="1"/>
  <c r="BE153" i="1" s="1"/>
  <c r="BD154" i="1"/>
  <c r="BE154" i="1" s="1"/>
  <c r="BD155" i="1"/>
  <c r="BE155" i="1" s="1"/>
  <c r="BD156" i="1"/>
  <c r="BE156" i="1" s="1"/>
  <c r="BD157" i="1"/>
  <c r="BE157" i="1" s="1"/>
  <c r="BD158" i="1"/>
  <c r="BE158" i="1" s="1"/>
  <c r="BD159" i="1"/>
  <c r="BE159" i="1" s="1"/>
  <c r="BD160" i="1"/>
  <c r="BE160" i="1" s="1"/>
  <c r="BD161" i="1"/>
  <c r="BE161" i="1" s="1"/>
  <c r="BD162" i="1"/>
  <c r="BE162" i="1" s="1"/>
  <c r="BD164" i="1"/>
  <c r="BE164" i="1" s="1"/>
  <c r="BD165" i="1"/>
  <c r="BE165" i="1" s="1"/>
  <c r="BD166" i="1"/>
  <c r="BE166" i="1" s="1"/>
  <c r="BD169" i="1"/>
  <c r="BE169" i="1" s="1"/>
  <c r="BD170" i="1"/>
  <c r="BE170" i="1" s="1"/>
  <c r="BD172" i="1"/>
  <c r="BE172" i="1" s="1"/>
  <c r="BD173" i="1"/>
  <c r="BE173" i="1" s="1"/>
  <c r="BD174" i="1"/>
  <c r="BE174" i="1" s="1"/>
  <c r="BD175" i="1"/>
  <c r="BE175" i="1" s="1"/>
  <c r="BD176" i="1"/>
  <c r="BE176" i="1" s="1"/>
  <c r="BD178" i="1"/>
  <c r="BE178" i="1" s="1"/>
  <c r="BD180" i="1"/>
  <c r="BE180" i="1" s="1"/>
  <c r="BD181" i="1"/>
  <c r="BE181" i="1" s="1"/>
  <c r="BD182" i="1"/>
  <c r="BE182" i="1" s="1"/>
  <c r="BD185" i="1"/>
  <c r="BE185" i="1" s="1"/>
  <c r="BD187" i="1"/>
  <c r="BE187" i="1" s="1"/>
  <c r="BD188" i="1"/>
  <c r="BE188" i="1" s="1"/>
  <c r="BD189" i="1"/>
  <c r="BE189" i="1" s="1"/>
  <c r="BD190" i="1"/>
  <c r="BE190" i="1" s="1"/>
  <c r="BD191" i="1"/>
  <c r="BE191" i="1" s="1"/>
  <c r="BD192" i="1"/>
  <c r="BE192" i="1" s="1"/>
  <c r="BD193" i="1"/>
  <c r="BE193" i="1" s="1"/>
  <c r="BD195" i="1"/>
  <c r="BE195" i="1" s="1"/>
  <c r="BD198" i="1"/>
  <c r="BE198" i="1" s="1"/>
  <c r="BD199" i="1"/>
  <c r="BE199" i="1" s="1"/>
  <c r="BD201" i="1"/>
  <c r="BE201" i="1" s="1"/>
  <c r="BD203" i="1"/>
  <c r="BE203" i="1" s="1"/>
  <c r="BD206" i="1"/>
  <c r="BE206" i="1" s="1"/>
  <c r="BD207" i="1"/>
  <c r="BE207" i="1" s="1"/>
  <c r="BD208" i="1"/>
  <c r="BE208" i="1" s="1"/>
  <c r="BD209" i="1"/>
  <c r="BE209" i="1" s="1"/>
  <c r="BD210" i="1"/>
  <c r="BE210" i="1" s="1"/>
  <c r="BD211" i="1"/>
  <c r="BE211" i="1" s="1"/>
  <c r="BD212" i="1"/>
  <c r="BE212" i="1" s="1"/>
  <c r="BD213" i="1"/>
  <c r="BE213" i="1" s="1"/>
  <c r="BD214" i="1"/>
  <c r="BE214" i="1" s="1"/>
  <c r="BD215" i="1"/>
  <c r="BE215" i="1" s="1"/>
  <c r="BD216" i="1"/>
  <c r="BE216" i="1" s="1"/>
  <c r="BD218" i="1"/>
  <c r="BE218" i="1" s="1"/>
  <c r="BD219" i="1"/>
  <c r="BE219" i="1" s="1"/>
  <c r="BD220" i="1"/>
  <c r="BE220" i="1" s="1"/>
  <c r="BD221" i="1"/>
  <c r="BE221" i="1" s="1"/>
  <c r="BD222" i="1"/>
  <c r="BE222" i="1" s="1"/>
  <c r="BD224" i="1"/>
  <c r="BE224" i="1" s="1"/>
  <c r="BD225" i="1"/>
  <c r="BE225" i="1" s="1"/>
  <c r="BD226" i="1"/>
  <c r="BE226" i="1" s="1"/>
  <c r="BD227" i="1"/>
  <c r="BE227" i="1" s="1"/>
  <c r="BD228" i="1"/>
  <c r="BE228" i="1" s="1"/>
  <c r="BD229" i="1"/>
  <c r="BE229" i="1" s="1"/>
  <c r="BD230" i="1"/>
  <c r="BE230" i="1" s="1"/>
  <c r="BD231" i="1"/>
  <c r="BE231" i="1" s="1"/>
  <c r="BD232" i="1"/>
  <c r="BE232" i="1" s="1"/>
  <c r="BD233" i="1"/>
  <c r="BE233" i="1" s="1"/>
  <c r="BD234" i="1"/>
  <c r="BE234" i="1" s="1"/>
  <c r="BD235" i="1"/>
  <c r="BE235" i="1" s="1"/>
  <c r="BD236" i="1"/>
  <c r="BE236" i="1" s="1"/>
  <c r="BD237" i="1"/>
  <c r="BE237" i="1" s="1"/>
  <c r="BD238" i="1"/>
  <c r="BE238" i="1" s="1"/>
  <c r="BD239" i="1"/>
  <c r="BE239" i="1" s="1"/>
  <c r="BD241" i="1"/>
  <c r="BE241" i="1" s="1"/>
  <c r="BD242" i="1"/>
  <c r="BE242" i="1" s="1"/>
  <c r="BD243" i="1"/>
  <c r="BE243" i="1" s="1"/>
  <c r="BD244" i="1"/>
  <c r="BE244" i="1" s="1"/>
  <c r="BD245" i="1"/>
  <c r="BE245" i="1" s="1"/>
  <c r="BD246" i="1"/>
  <c r="BE246" i="1" s="1"/>
  <c r="BD247" i="1"/>
  <c r="BE247" i="1" s="1"/>
  <c r="BD250" i="1"/>
  <c r="BE250" i="1" s="1"/>
  <c r="BD251" i="1"/>
  <c r="BE251" i="1" s="1"/>
  <c r="BD252" i="1"/>
  <c r="BE252" i="1" s="1"/>
  <c r="BD256" i="1"/>
  <c r="BE256" i="1" s="1"/>
  <c r="BD257" i="1"/>
  <c r="BE257" i="1" s="1"/>
  <c r="BD258" i="1"/>
  <c r="BE258" i="1" s="1"/>
  <c r="BD259" i="1"/>
  <c r="BE259" i="1" s="1"/>
  <c r="BD260" i="1"/>
  <c r="BE260" i="1" s="1"/>
  <c r="BD262" i="1"/>
  <c r="BE262" i="1" s="1"/>
  <c r="BD264" i="1"/>
  <c r="BE264" i="1" s="1"/>
  <c r="BD265" i="1"/>
  <c r="BE265" i="1" s="1"/>
  <c r="BD266" i="1"/>
  <c r="BE266" i="1" s="1"/>
  <c r="BD267" i="1"/>
  <c r="BE267" i="1" s="1"/>
  <c r="BD268" i="1"/>
  <c r="BE268" i="1" s="1"/>
  <c r="BD270" i="1"/>
  <c r="BE270" i="1" s="1"/>
  <c r="BD272" i="1"/>
  <c r="BE272" i="1" s="1"/>
  <c r="BD273" i="1"/>
  <c r="BE273" i="1" s="1"/>
  <c r="BD275" i="1"/>
  <c r="BE275" i="1" s="1"/>
  <c r="BD277" i="1"/>
  <c r="BE277" i="1" s="1"/>
  <c r="BD278" i="1"/>
  <c r="BE278" i="1" s="1"/>
  <c r="BD279" i="1"/>
  <c r="BE279" i="1" s="1"/>
  <c r="BD280" i="1"/>
  <c r="BE280" i="1" s="1"/>
  <c r="BD281" i="1"/>
  <c r="BE281" i="1" s="1"/>
  <c r="BD282" i="1"/>
  <c r="BE282" i="1" s="1"/>
  <c r="BD285" i="1"/>
  <c r="BE285" i="1" s="1"/>
  <c r="BD287" i="1"/>
  <c r="BE287" i="1" s="1"/>
  <c r="BD288" i="1"/>
  <c r="BE288" i="1" s="1"/>
  <c r="BD289" i="1"/>
  <c r="BE289" i="1" s="1"/>
  <c r="BD290" i="1"/>
  <c r="BE290" i="1" s="1"/>
  <c r="BD291" i="1"/>
  <c r="BE291" i="1" s="1"/>
  <c r="BD292" i="1"/>
  <c r="BE292" i="1" s="1"/>
  <c r="BD293" i="1"/>
  <c r="BE293" i="1" s="1"/>
  <c r="BD294" i="1"/>
  <c r="BE294" i="1" s="1"/>
  <c r="BD295" i="1"/>
  <c r="BE295" i="1" s="1"/>
  <c r="BD296" i="1"/>
  <c r="BE296" i="1" s="1"/>
  <c r="BD297" i="1"/>
  <c r="BE297" i="1" s="1"/>
  <c r="BD298" i="1"/>
  <c r="BE298" i="1" s="1"/>
  <c r="BD299" i="1"/>
  <c r="BE299" i="1" s="1"/>
  <c r="BD300" i="1"/>
  <c r="BE300" i="1" s="1"/>
  <c r="BD302" i="1"/>
  <c r="BE302" i="1" s="1"/>
  <c r="BD303" i="1"/>
  <c r="BE303" i="1" s="1"/>
  <c r="BD304" i="1"/>
  <c r="BE304" i="1" s="1"/>
  <c r="BD307" i="1"/>
  <c r="BE307" i="1" s="1"/>
  <c r="BD308" i="1"/>
  <c r="BE308" i="1" s="1"/>
  <c r="BD309" i="1"/>
  <c r="BE309" i="1" s="1"/>
  <c r="BD311" i="1"/>
  <c r="BE311" i="1" s="1"/>
  <c r="BD312" i="1"/>
  <c r="BE312" i="1" s="1"/>
  <c r="BD313" i="1"/>
  <c r="BE313" i="1" s="1"/>
  <c r="BD314" i="1"/>
  <c r="BE314" i="1" s="1"/>
  <c r="BD315" i="1"/>
  <c r="BE315" i="1" s="1"/>
  <c r="BD316" i="1"/>
  <c r="BE316" i="1" s="1"/>
  <c r="BD317" i="1"/>
  <c r="BE317" i="1" s="1"/>
  <c r="BD318" i="1"/>
  <c r="BE318" i="1" s="1"/>
  <c r="BD319" i="1"/>
  <c r="BE319" i="1" s="1"/>
  <c r="BD320" i="1"/>
  <c r="BE320" i="1" s="1"/>
  <c r="BD321" i="1"/>
  <c r="BE321" i="1" s="1"/>
  <c r="BD323" i="1"/>
  <c r="BE323" i="1" s="1"/>
  <c r="BD324" i="1"/>
  <c r="BE324" i="1" s="1"/>
  <c r="BD325" i="1"/>
  <c r="BE325" i="1" s="1"/>
  <c r="BE17" i="1"/>
  <c r="AX5" i="1"/>
  <c r="AY5" i="1" s="1"/>
  <c r="AX6" i="1"/>
  <c r="AY6" i="1" s="1"/>
  <c r="AX7" i="1"/>
  <c r="AY7" i="1" s="1"/>
  <c r="AX8" i="1"/>
  <c r="AY8" i="1" s="1"/>
  <c r="AX9" i="1"/>
  <c r="AY9" i="1" s="1"/>
  <c r="AX10" i="1"/>
  <c r="AY10" i="1" s="1"/>
  <c r="AX11" i="1"/>
  <c r="AY11" i="1" s="1"/>
  <c r="AX13" i="1"/>
  <c r="AY13" i="1" s="1"/>
  <c r="AX15" i="1"/>
  <c r="AY15" i="1" s="1"/>
  <c r="AX16" i="1"/>
  <c r="AY16" i="1" s="1"/>
  <c r="AX17" i="1"/>
  <c r="AY17" i="1" s="1"/>
  <c r="AX18" i="1"/>
  <c r="AY18" i="1" s="1"/>
  <c r="AX21" i="1"/>
  <c r="AY21" i="1" s="1"/>
  <c r="AX22" i="1"/>
  <c r="AY22" i="1" s="1"/>
  <c r="AX23" i="1"/>
  <c r="AY23" i="1" s="1"/>
  <c r="AX25" i="1"/>
  <c r="AY25" i="1" s="1"/>
  <c r="AX26" i="1"/>
  <c r="AY26" i="1" s="1"/>
  <c r="AX27" i="1"/>
  <c r="AY27" i="1" s="1"/>
  <c r="AX28" i="1"/>
  <c r="AY28" i="1" s="1"/>
  <c r="AX29" i="1"/>
  <c r="AY29" i="1" s="1"/>
  <c r="AX30" i="1"/>
  <c r="AY30" i="1" s="1"/>
  <c r="AX31" i="1"/>
  <c r="AY31" i="1" s="1"/>
  <c r="AX32" i="1"/>
  <c r="AY32" i="1" s="1"/>
  <c r="AX33" i="1"/>
  <c r="AY33" i="1" s="1"/>
  <c r="AX35" i="1"/>
  <c r="AY35" i="1" s="1"/>
  <c r="AX36" i="1"/>
  <c r="AY36" i="1" s="1"/>
  <c r="AX38" i="1"/>
  <c r="AY38" i="1" s="1"/>
  <c r="AX39" i="1"/>
  <c r="AY39" i="1" s="1"/>
  <c r="AX40" i="1"/>
  <c r="AY40" i="1" s="1"/>
  <c r="AX41" i="1"/>
  <c r="AY41" i="1" s="1"/>
  <c r="AX43" i="1"/>
  <c r="AY43" i="1" s="1"/>
  <c r="AX44" i="1"/>
  <c r="AY44" i="1" s="1"/>
  <c r="AX46" i="1"/>
  <c r="AY46" i="1" s="1"/>
  <c r="AX48" i="1"/>
  <c r="AY48" i="1" s="1"/>
  <c r="AX50" i="1"/>
  <c r="AY50" i="1" s="1"/>
  <c r="AX51" i="1"/>
  <c r="AY51" i="1" s="1"/>
  <c r="AX52" i="1"/>
  <c r="AY52" i="1" s="1"/>
  <c r="AX53" i="1"/>
  <c r="AY53" i="1" s="1"/>
  <c r="AX54" i="1"/>
  <c r="AY54" i="1" s="1"/>
  <c r="AX55" i="1"/>
  <c r="AY55" i="1" s="1"/>
  <c r="AX56" i="1"/>
  <c r="AY56" i="1" s="1"/>
  <c r="AX57" i="1"/>
  <c r="AY57" i="1" s="1"/>
  <c r="AX58" i="1"/>
  <c r="AY58" i="1" s="1"/>
  <c r="AX59" i="1"/>
  <c r="AY59" i="1" s="1"/>
  <c r="AX60" i="1"/>
  <c r="AY60" i="1" s="1"/>
  <c r="AX61" i="1"/>
  <c r="AY61" i="1" s="1"/>
  <c r="AX62" i="1"/>
  <c r="AY62" i="1" s="1"/>
  <c r="AX64" i="1"/>
  <c r="AY64" i="1" s="1"/>
  <c r="AX65" i="1"/>
  <c r="AY65" i="1" s="1"/>
  <c r="AX66" i="1"/>
  <c r="AY66" i="1" s="1"/>
  <c r="AX68" i="1"/>
  <c r="AY68" i="1" s="1"/>
  <c r="AX69" i="1"/>
  <c r="AY69" i="1" s="1"/>
  <c r="AX70" i="1"/>
  <c r="AY70" i="1" s="1"/>
  <c r="AX71" i="1"/>
  <c r="AY71" i="1" s="1"/>
  <c r="AX72" i="1"/>
  <c r="AY72" i="1" s="1"/>
  <c r="AX73" i="1"/>
  <c r="AY73" i="1" s="1"/>
  <c r="AX74" i="1"/>
  <c r="AY74" i="1" s="1"/>
  <c r="AX75" i="1"/>
  <c r="AY75" i="1" s="1"/>
  <c r="AX77" i="1"/>
  <c r="AY77" i="1" s="1"/>
  <c r="AX79" i="1"/>
  <c r="AY79" i="1" s="1"/>
  <c r="AX80" i="1"/>
  <c r="AY80" i="1" s="1"/>
  <c r="AX81" i="1"/>
  <c r="AY81" i="1" s="1"/>
  <c r="AX82" i="1"/>
  <c r="AY82" i="1" s="1"/>
  <c r="AX84" i="1"/>
  <c r="AY84" i="1" s="1"/>
  <c r="AX85" i="1"/>
  <c r="AY85" i="1" s="1"/>
  <c r="AX86" i="1"/>
  <c r="AY86" i="1" s="1"/>
  <c r="AX87" i="1"/>
  <c r="AY87" i="1" s="1"/>
  <c r="AX88" i="1"/>
  <c r="AY88" i="1" s="1"/>
  <c r="AX89" i="1"/>
  <c r="AY89" i="1" s="1"/>
  <c r="AX90" i="1"/>
  <c r="AY90" i="1" s="1"/>
  <c r="AX91" i="1"/>
  <c r="AY91" i="1" s="1"/>
  <c r="AX92" i="1"/>
  <c r="AY92" i="1" s="1"/>
  <c r="AX93" i="1"/>
  <c r="AY93" i="1" s="1"/>
  <c r="AX95" i="1"/>
  <c r="AY95" i="1" s="1"/>
  <c r="AX96" i="1"/>
  <c r="AY96" i="1" s="1"/>
  <c r="AX97" i="1"/>
  <c r="AY97" i="1" s="1"/>
  <c r="AX99" i="1"/>
  <c r="AY99" i="1" s="1"/>
  <c r="AX100" i="1"/>
  <c r="AY100" i="1" s="1"/>
  <c r="AX101" i="1"/>
  <c r="AY101" i="1" s="1"/>
  <c r="AX102" i="1"/>
  <c r="AY102" i="1" s="1"/>
  <c r="AX104" i="1"/>
  <c r="AY104" i="1" s="1"/>
  <c r="AX106" i="1"/>
  <c r="AY106" i="1" s="1"/>
  <c r="AX107" i="1"/>
  <c r="AY107" i="1" s="1"/>
  <c r="AX108" i="1"/>
  <c r="AY108" i="1" s="1"/>
  <c r="AX109" i="1"/>
  <c r="AY109" i="1" s="1"/>
  <c r="AX110" i="1"/>
  <c r="AY110" i="1" s="1"/>
  <c r="AX111" i="1"/>
  <c r="AY111" i="1" s="1"/>
  <c r="AX112" i="1"/>
  <c r="AY112" i="1" s="1"/>
  <c r="AX113" i="1"/>
  <c r="AY113" i="1" s="1"/>
  <c r="AX114" i="1"/>
  <c r="AY114" i="1" s="1"/>
  <c r="AX115" i="1"/>
  <c r="AY115" i="1" s="1"/>
  <c r="AX116" i="1"/>
  <c r="AY116" i="1" s="1"/>
  <c r="AX117" i="1"/>
  <c r="AY117" i="1" s="1"/>
  <c r="AX119" i="1"/>
  <c r="AY119" i="1" s="1"/>
  <c r="AX121" i="1"/>
  <c r="AY121" i="1" s="1"/>
  <c r="AX122" i="1"/>
  <c r="AY122" i="1" s="1"/>
  <c r="AX123" i="1"/>
  <c r="AY123" i="1" s="1"/>
  <c r="AX125" i="1"/>
  <c r="AY125" i="1" s="1"/>
  <c r="AX127" i="1"/>
  <c r="AY127" i="1" s="1"/>
  <c r="AX128" i="1"/>
  <c r="AY128" i="1" s="1"/>
  <c r="AX129" i="1"/>
  <c r="AY129" i="1" s="1"/>
  <c r="AX130" i="1"/>
  <c r="AY130" i="1" s="1"/>
  <c r="AX131" i="1"/>
  <c r="AY131" i="1" s="1"/>
  <c r="AX132" i="1"/>
  <c r="AY132" i="1" s="1"/>
  <c r="AX133" i="1"/>
  <c r="AY133" i="1" s="1"/>
  <c r="AX135" i="1"/>
  <c r="AY135" i="1" s="1"/>
  <c r="AX136" i="1"/>
  <c r="AY136" i="1" s="1"/>
  <c r="AX137" i="1"/>
  <c r="AY137" i="1" s="1"/>
  <c r="AX138" i="1"/>
  <c r="AY138" i="1" s="1"/>
  <c r="AX139" i="1"/>
  <c r="AY139" i="1" s="1"/>
  <c r="AX140" i="1"/>
  <c r="AY140" i="1" s="1"/>
  <c r="AX141" i="1"/>
  <c r="AY141" i="1" s="1"/>
  <c r="AX142" i="1"/>
  <c r="AY142" i="1" s="1"/>
  <c r="AX144" i="1"/>
  <c r="AY144" i="1" s="1"/>
  <c r="AX147" i="1"/>
  <c r="AY147" i="1" s="1"/>
  <c r="AX148" i="1"/>
  <c r="AY148" i="1" s="1"/>
  <c r="AX149" i="1"/>
  <c r="AY149" i="1" s="1"/>
  <c r="AX151" i="1"/>
  <c r="AY151" i="1" s="1"/>
  <c r="AX152" i="1"/>
  <c r="AY152" i="1" s="1"/>
  <c r="AX153" i="1"/>
  <c r="AY153" i="1" s="1"/>
  <c r="AX154" i="1"/>
  <c r="AY154" i="1" s="1"/>
  <c r="AX155" i="1"/>
  <c r="AY155" i="1" s="1"/>
  <c r="AX156" i="1"/>
  <c r="AY156" i="1" s="1"/>
  <c r="AX157" i="1"/>
  <c r="AY157" i="1" s="1"/>
  <c r="AX158" i="1"/>
  <c r="AY158" i="1" s="1"/>
  <c r="AX159" i="1"/>
  <c r="AY159" i="1" s="1"/>
  <c r="AX160" i="1"/>
  <c r="AY160" i="1" s="1"/>
  <c r="AX161" i="1"/>
  <c r="AY161" i="1" s="1"/>
  <c r="AX162" i="1"/>
  <c r="AY162" i="1" s="1"/>
  <c r="AX164" i="1"/>
  <c r="AY164" i="1" s="1"/>
  <c r="AX165" i="1"/>
  <c r="AY165" i="1" s="1"/>
  <c r="AX166" i="1"/>
  <c r="AY166" i="1" s="1"/>
  <c r="AX169" i="1"/>
  <c r="AY169" i="1" s="1"/>
  <c r="AX170" i="1"/>
  <c r="AY170" i="1" s="1"/>
  <c r="AX172" i="1"/>
  <c r="AY172" i="1" s="1"/>
  <c r="AX173" i="1"/>
  <c r="AY173" i="1" s="1"/>
  <c r="AX174" i="1"/>
  <c r="AY174" i="1" s="1"/>
  <c r="AX175" i="1"/>
  <c r="AY175" i="1" s="1"/>
  <c r="AX176" i="1"/>
  <c r="AY176" i="1" s="1"/>
  <c r="AX178" i="1"/>
  <c r="AY178" i="1" s="1"/>
  <c r="AX180" i="1"/>
  <c r="AY180" i="1" s="1"/>
  <c r="AX181" i="1"/>
  <c r="AY181" i="1" s="1"/>
  <c r="AX182" i="1"/>
  <c r="AY182" i="1" s="1"/>
  <c r="AX185" i="1"/>
  <c r="AY185" i="1" s="1"/>
  <c r="AX187" i="1"/>
  <c r="AY187" i="1" s="1"/>
  <c r="AX188" i="1"/>
  <c r="AY188" i="1" s="1"/>
  <c r="AX189" i="1"/>
  <c r="AY189" i="1" s="1"/>
  <c r="AX190" i="1"/>
  <c r="AY190" i="1" s="1"/>
  <c r="AX191" i="1"/>
  <c r="AY191" i="1" s="1"/>
  <c r="AX192" i="1"/>
  <c r="AY192" i="1" s="1"/>
  <c r="AX193" i="1"/>
  <c r="AY193" i="1" s="1"/>
  <c r="AX195" i="1"/>
  <c r="AY195" i="1" s="1"/>
  <c r="AX198" i="1"/>
  <c r="AY198" i="1" s="1"/>
  <c r="AX199" i="1"/>
  <c r="AY199" i="1" s="1"/>
  <c r="AX201" i="1"/>
  <c r="AY201" i="1" s="1"/>
  <c r="AX203" i="1"/>
  <c r="AY203" i="1" s="1"/>
  <c r="AX206" i="1"/>
  <c r="AY206" i="1" s="1"/>
  <c r="AX207" i="1"/>
  <c r="AY207" i="1" s="1"/>
  <c r="AX208" i="1"/>
  <c r="AY208" i="1" s="1"/>
  <c r="AX209" i="1"/>
  <c r="AY209" i="1" s="1"/>
  <c r="AX210" i="1"/>
  <c r="AY210" i="1" s="1"/>
  <c r="AX211" i="1"/>
  <c r="AY211" i="1" s="1"/>
  <c r="AX212" i="1"/>
  <c r="AY212" i="1" s="1"/>
  <c r="AX213" i="1"/>
  <c r="AY213" i="1" s="1"/>
  <c r="AX214" i="1"/>
  <c r="AY214" i="1" s="1"/>
  <c r="AX215" i="1"/>
  <c r="AY215" i="1" s="1"/>
  <c r="AX216" i="1"/>
  <c r="AY216" i="1" s="1"/>
  <c r="AX218" i="1"/>
  <c r="AY218" i="1" s="1"/>
  <c r="AX219" i="1"/>
  <c r="AY219" i="1" s="1"/>
  <c r="AX220" i="1"/>
  <c r="AY220" i="1" s="1"/>
  <c r="AX221" i="1"/>
  <c r="AY221" i="1" s="1"/>
  <c r="AX222" i="1"/>
  <c r="AY222" i="1" s="1"/>
  <c r="AX224" i="1"/>
  <c r="AY224" i="1" s="1"/>
  <c r="AX225" i="1"/>
  <c r="AY225" i="1" s="1"/>
  <c r="AX226" i="1"/>
  <c r="AY226" i="1" s="1"/>
  <c r="AX227" i="1"/>
  <c r="AY227" i="1" s="1"/>
  <c r="AX228" i="1"/>
  <c r="AY228" i="1" s="1"/>
  <c r="AX229" i="1"/>
  <c r="AY229" i="1" s="1"/>
  <c r="AX230" i="1"/>
  <c r="AY230" i="1" s="1"/>
  <c r="AX231" i="1"/>
  <c r="AY231" i="1" s="1"/>
  <c r="AX232" i="1"/>
  <c r="AY232" i="1" s="1"/>
  <c r="AX233" i="1"/>
  <c r="AY233" i="1" s="1"/>
  <c r="AX234" i="1"/>
  <c r="AY234" i="1" s="1"/>
  <c r="AX235" i="1"/>
  <c r="AY235" i="1" s="1"/>
  <c r="AX236" i="1"/>
  <c r="AY236" i="1" s="1"/>
  <c r="AX237" i="1"/>
  <c r="AY237" i="1" s="1"/>
  <c r="AX238" i="1"/>
  <c r="AY238" i="1" s="1"/>
  <c r="AX239" i="1"/>
  <c r="AY239" i="1" s="1"/>
  <c r="AX241" i="1"/>
  <c r="AY241" i="1" s="1"/>
  <c r="AX242" i="1"/>
  <c r="AY242" i="1" s="1"/>
  <c r="AX243" i="1"/>
  <c r="AY243" i="1" s="1"/>
  <c r="AX244" i="1"/>
  <c r="AY244" i="1" s="1"/>
  <c r="AX245" i="1"/>
  <c r="AY245" i="1" s="1"/>
  <c r="AX246" i="1"/>
  <c r="AY246" i="1" s="1"/>
  <c r="AX247" i="1"/>
  <c r="AY247" i="1" s="1"/>
  <c r="AX250" i="1"/>
  <c r="AY250" i="1" s="1"/>
  <c r="AX251" i="1"/>
  <c r="AY251" i="1" s="1"/>
  <c r="AX252" i="1"/>
  <c r="AY252" i="1" s="1"/>
  <c r="AX256" i="1"/>
  <c r="AY256" i="1" s="1"/>
  <c r="AX257" i="1"/>
  <c r="AY257" i="1" s="1"/>
  <c r="AX258" i="1"/>
  <c r="AY258" i="1" s="1"/>
  <c r="AX259" i="1"/>
  <c r="AY259" i="1" s="1"/>
  <c r="AX260" i="1"/>
  <c r="AY260" i="1" s="1"/>
  <c r="AX262" i="1"/>
  <c r="AY262" i="1" s="1"/>
  <c r="AX264" i="1"/>
  <c r="AY264" i="1" s="1"/>
  <c r="AX265" i="1"/>
  <c r="AY265" i="1" s="1"/>
  <c r="AX266" i="1"/>
  <c r="AY266" i="1" s="1"/>
  <c r="AX267" i="1"/>
  <c r="AY267" i="1" s="1"/>
  <c r="AX268" i="1"/>
  <c r="AY268" i="1" s="1"/>
  <c r="AX270" i="1"/>
  <c r="AY270" i="1" s="1"/>
  <c r="AX272" i="1"/>
  <c r="AY272" i="1" s="1"/>
  <c r="AX273" i="1"/>
  <c r="AY273" i="1" s="1"/>
  <c r="AX275" i="1"/>
  <c r="AY275" i="1" s="1"/>
  <c r="AX277" i="1"/>
  <c r="AY277" i="1" s="1"/>
  <c r="AX278" i="1"/>
  <c r="AY278" i="1" s="1"/>
  <c r="AX279" i="1"/>
  <c r="AY279" i="1" s="1"/>
  <c r="AX280" i="1"/>
  <c r="AY280" i="1" s="1"/>
  <c r="AX281" i="1"/>
  <c r="AY281" i="1" s="1"/>
  <c r="AX282" i="1"/>
  <c r="AY282" i="1" s="1"/>
  <c r="AX285" i="1"/>
  <c r="AY285" i="1" s="1"/>
  <c r="AX287" i="1"/>
  <c r="AY287" i="1" s="1"/>
  <c r="AX288" i="1"/>
  <c r="AY288" i="1" s="1"/>
  <c r="AX289" i="1"/>
  <c r="AY289" i="1" s="1"/>
  <c r="AX290" i="1"/>
  <c r="AY290" i="1" s="1"/>
  <c r="AX291" i="1"/>
  <c r="AY291" i="1" s="1"/>
  <c r="AX292" i="1"/>
  <c r="AY292" i="1" s="1"/>
  <c r="AX293" i="1"/>
  <c r="AY293" i="1" s="1"/>
  <c r="AX294" i="1"/>
  <c r="AY294" i="1" s="1"/>
  <c r="AX295" i="1"/>
  <c r="AY295" i="1" s="1"/>
  <c r="AX296" i="1"/>
  <c r="AY296" i="1" s="1"/>
  <c r="AX297" i="1"/>
  <c r="AY297" i="1" s="1"/>
  <c r="AX298" i="1"/>
  <c r="AY298" i="1" s="1"/>
  <c r="AX299" i="1"/>
  <c r="AY299" i="1" s="1"/>
  <c r="AX300" i="1"/>
  <c r="AY300" i="1" s="1"/>
  <c r="AX302" i="1"/>
  <c r="AY302" i="1" s="1"/>
  <c r="AX303" i="1"/>
  <c r="AY303" i="1" s="1"/>
  <c r="AX304" i="1"/>
  <c r="AY304" i="1" s="1"/>
  <c r="AX307" i="1"/>
  <c r="AY307" i="1" s="1"/>
  <c r="AX308" i="1"/>
  <c r="AY308" i="1" s="1"/>
  <c r="AX309" i="1"/>
  <c r="AY309" i="1" s="1"/>
  <c r="AX311" i="1"/>
  <c r="AY311" i="1" s="1"/>
  <c r="AX312" i="1"/>
  <c r="AY312" i="1" s="1"/>
  <c r="AX313" i="1"/>
  <c r="AY313" i="1" s="1"/>
  <c r="AX314" i="1"/>
  <c r="AY314" i="1" s="1"/>
  <c r="AX315" i="1"/>
  <c r="AY315" i="1" s="1"/>
  <c r="AX316" i="1"/>
  <c r="AY316" i="1" s="1"/>
  <c r="AX317" i="1"/>
  <c r="AY317" i="1" s="1"/>
  <c r="AX318" i="1"/>
  <c r="AY318" i="1" s="1"/>
  <c r="AX319" i="1"/>
  <c r="AY319" i="1" s="1"/>
  <c r="AX320" i="1"/>
  <c r="AY320" i="1" s="1"/>
  <c r="AX321" i="1"/>
  <c r="AY321" i="1" s="1"/>
  <c r="AX323" i="1"/>
  <c r="AY323" i="1" s="1"/>
  <c r="AX324" i="1"/>
  <c r="AY324" i="1" s="1"/>
  <c r="AX325" i="1"/>
  <c r="AY325" i="1" s="1"/>
  <c r="AR5" i="1"/>
  <c r="AS5" i="1" s="1"/>
  <c r="AR6" i="1"/>
  <c r="AS6" i="1" s="1"/>
  <c r="AR7" i="1"/>
  <c r="AS7" i="1" s="1"/>
  <c r="AR8" i="1"/>
  <c r="AS8" i="1" s="1"/>
  <c r="AR9" i="1"/>
  <c r="AS9" i="1" s="1"/>
  <c r="AR10" i="1"/>
  <c r="AS10" i="1" s="1"/>
  <c r="AR11" i="1"/>
  <c r="AS11" i="1" s="1"/>
  <c r="AR13" i="1"/>
  <c r="AS13" i="1" s="1"/>
  <c r="AR15" i="1"/>
  <c r="AS15" i="1" s="1"/>
  <c r="AR16" i="1"/>
  <c r="AS16" i="1" s="1"/>
  <c r="AR17" i="1"/>
  <c r="AS17" i="1" s="1"/>
  <c r="AR18" i="1"/>
  <c r="AS18" i="1" s="1"/>
  <c r="AR21" i="1"/>
  <c r="AS21" i="1" s="1"/>
  <c r="AR22" i="1"/>
  <c r="AS22" i="1" s="1"/>
  <c r="AR23" i="1"/>
  <c r="AS23" i="1" s="1"/>
  <c r="AR25" i="1"/>
  <c r="AS25" i="1" s="1"/>
  <c r="AR26" i="1"/>
  <c r="AS26" i="1" s="1"/>
  <c r="AR27" i="1"/>
  <c r="AS27" i="1" s="1"/>
  <c r="AR28" i="1"/>
  <c r="AS28" i="1" s="1"/>
  <c r="AR29" i="1"/>
  <c r="AS29" i="1" s="1"/>
  <c r="AR30" i="1"/>
  <c r="AS30" i="1" s="1"/>
  <c r="AR31" i="1"/>
  <c r="AS31" i="1" s="1"/>
  <c r="AR32" i="1"/>
  <c r="AS32" i="1" s="1"/>
  <c r="AR33" i="1"/>
  <c r="AS33" i="1" s="1"/>
  <c r="AR35" i="1"/>
  <c r="AS35" i="1" s="1"/>
  <c r="AR36" i="1"/>
  <c r="AS36" i="1" s="1"/>
  <c r="AR38" i="1"/>
  <c r="AS38" i="1" s="1"/>
  <c r="AR39" i="1"/>
  <c r="AS39" i="1" s="1"/>
  <c r="AR40" i="1"/>
  <c r="AS40" i="1" s="1"/>
  <c r="AR41" i="1"/>
  <c r="AS41" i="1" s="1"/>
  <c r="AR43" i="1"/>
  <c r="AS43" i="1" s="1"/>
  <c r="AR44" i="1"/>
  <c r="AS44" i="1" s="1"/>
  <c r="AR46" i="1"/>
  <c r="AS46" i="1" s="1"/>
  <c r="AR48" i="1"/>
  <c r="AS48" i="1" s="1"/>
  <c r="AR50" i="1"/>
  <c r="AS50" i="1" s="1"/>
  <c r="AR51" i="1"/>
  <c r="AS51" i="1" s="1"/>
  <c r="AR52" i="1"/>
  <c r="AS52" i="1" s="1"/>
  <c r="AR53" i="1"/>
  <c r="AS53" i="1" s="1"/>
  <c r="AR54" i="1"/>
  <c r="AS54" i="1" s="1"/>
  <c r="AR55" i="1"/>
  <c r="AS55" i="1" s="1"/>
  <c r="AR56" i="1"/>
  <c r="AS56" i="1" s="1"/>
  <c r="AR57" i="1"/>
  <c r="AS57" i="1" s="1"/>
  <c r="AR58" i="1"/>
  <c r="AS58" i="1" s="1"/>
  <c r="AR59" i="1"/>
  <c r="AS59" i="1" s="1"/>
  <c r="AR60" i="1"/>
  <c r="AS60" i="1" s="1"/>
  <c r="AR61" i="1"/>
  <c r="AS61" i="1" s="1"/>
  <c r="AR62" i="1"/>
  <c r="AS62" i="1" s="1"/>
  <c r="AR64" i="1"/>
  <c r="AS64" i="1" s="1"/>
  <c r="AR65" i="1"/>
  <c r="AS65" i="1" s="1"/>
  <c r="AR66" i="1"/>
  <c r="AS66" i="1" s="1"/>
  <c r="AR68" i="1"/>
  <c r="AS68" i="1" s="1"/>
  <c r="AR69" i="1"/>
  <c r="AS69" i="1" s="1"/>
  <c r="AR70" i="1"/>
  <c r="AS70" i="1" s="1"/>
  <c r="AR71" i="1"/>
  <c r="AS71" i="1" s="1"/>
  <c r="AR72" i="1"/>
  <c r="AS72" i="1" s="1"/>
  <c r="AR73" i="1"/>
  <c r="AS73" i="1" s="1"/>
  <c r="AR74" i="1"/>
  <c r="AS74" i="1" s="1"/>
  <c r="AR75" i="1"/>
  <c r="AS75" i="1" s="1"/>
  <c r="AR77" i="1"/>
  <c r="AS77" i="1" s="1"/>
  <c r="AR79" i="1"/>
  <c r="AS79" i="1" s="1"/>
  <c r="AR80" i="1"/>
  <c r="AS80" i="1" s="1"/>
  <c r="AR81" i="1"/>
  <c r="AS81" i="1" s="1"/>
  <c r="AR82" i="1"/>
  <c r="AS82" i="1" s="1"/>
  <c r="AR84" i="1"/>
  <c r="AS84" i="1" s="1"/>
  <c r="AR85" i="1"/>
  <c r="AS85" i="1" s="1"/>
  <c r="AR86" i="1"/>
  <c r="AS86" i="1" s="1"/>
  <c r="AR87" i="1"/>
  <c r="AS87" i="1" s="1"/>
  <c r="AR88" i="1"/>
  <c r="AS88" i="1" s="1"/>
  <c r="AR89" i="1"/>
  <c r="AS89" i="1" s="1"/>
  <c r="AR90" i="1"/>
  <c r="AS90" i="1" s="1"/>
  <c r="AR91" i="1"/>
  <c r="AS91" i="1" s="1"/>
  <c r="AR92" i="1"/>
  <c r="AS92" i="1" s="1"/>
  <c r="AR93" i="1"/>
  <c r="AS93" i="1" s="1"/>
  <c r="AR95" i="1"/>
  <c r="AS95" i="1" s="1"/>
  <c r="AR96" i="1"/>
  <c r="AS96" i="1" s="1"/>
  <c r="AR97" i="1"/>
  <c r="AS97" i="1" s="1"/>
  <c r="AR99" i="1"/>
  <c r="AS99" i="1" s="1"/>
  <c r="AR100" i="1"/>
  <c r="AS100" i="1" s="1"/>
  <c r="AR101" i="1"/>
  <c r="AS101" i="1" s="1"/>
  <c r="AR102" i="1"/>
  <c r="AS102" i="1" s="1"/>
  <c r="AR104" i="1"/>
  <c r="AS104" i="1" s="1"/>
  <c r="AR106" i="1"/>
  <c r="AS106" i="1" s="1"/>
  <c r="AR107" i="1"/>
  <c r="AS107" i="1" s="1"/>
  <c r="AR108" i="1"/>
  <c r="AS108" i="1" s="1"/>
  <c r="AR109" i="1"/>
  <c r="AS109" i="1" s="1"/>
  <c r="AR110" i="1"/>
  <c r="AS110" i="1" s="1"/>
  <c r="AR111" i="1"/>
  <c r="AS111" i="1" s="1"/>
  <c r="AR112" i="1"/>
  <c r="AS112" i="1" s="1"/>
  <c r="AR113" i="1"/>
  <c r="AS113" i="1" s="1"/>
  <c r="AR114" i="1"/>
  <c r="AS114" i="1" s="1"/>
  <c r="AR115" i="1"/>
  <c r="AS115" i="1" s="1"/>
  <c r="AR116" i="1"/>
  <c r="AS116" i="1" s="1"/>
  <c r="AR117" i="1"/>
  <c r="AS117" i="1" s="1"/>
  <c r="AR119" i="1"/>
  <c r="AS119" i="1" s="1"/>
  <c r="AR121" i="1"/>
  <c r="AS121" i="1" s="1"/>
  <c r="AR122" i="1"/>
  <c r="AS122" i="1" s="1"/>
  <c r="AR123" i="1"/>
  <c r="AS123" i="1" s="1"/>
  <c r="AR125" i="1"/>
  <c r="AS125" i="1" s="1"/>
  <c r="AR127" i="1"/>
  <c r="AS127" i="1" s="1"/>
  <c r="AR128" i="1"/>
  <c r="AS128" i="1" s="1"/>
  <c r="AR129" i="1"/>
  <c r="AS129" i="1" s="1"/>
  <c r="AR130" i="1"/>
  <c r="AS130" i="1" s="1"/>
  <c r="AR131" i="1"/>
  <c r="AS131" i="1" s="1"/>
  <c r="AR132" i="1"/>
  <c r="AS132" i="1" s="1"/>
  <c r="AR133" i="1"/>
  <c r="AS133" i="1" s="1"/>
  <c r="AR135" i="1"/>
  <c r="AS135" i="1" s="1"/>
  <c r="AR136" i="1"/>
  <c r="AS136" i="1" s="1"/>
  <c r="AR137" i="1"/>
  <c r="AS137" i="1" s="1"/>
  <c r="AR138" i="1"/>
  <c r="AS138" i="1" s="1"/>
  <c r="AR139" i="1"/>
  <c r="AS139" i="1" s="1"/>
  <c r="AR140" i="1"/>
  <c r="AS140" i="1" s="1"/>
  <c r="AR141" i="1"/>
  <c r="AS141" i="1" s="1"/>
  <c r="AR142" i="1"/>
  <c r="AS142" i="1" s="1"/>
  <c r="AR144" i="1"/>
  <c r="AS144" i="1" s="1"/>
  <c r="AR147" i="1"/>
  <c r="AS147" i="1" s="1"/>
  <c r="AR148" i="1"/>
  <c r="AS148" i="1" s="1"/>
  <c r="AR149" i="1"/>
  <c r="AS149" i="1" s="1"/>
  <c r="AR151" i="1"/>
  <c r="AS151" i="1" s="1"/>
  <c r="AR152" i="1"/>
  <c r="AS152" i="1" s="1"/>
  <c r="AR153" i="1"/>
  <c r="AS153" i="1" s="1"/>
  <c r="AR154" i="1"/>
  <c r="AS154" i="1" s="1"/>
  <c r="AR155" i="1"/>
  <c r="AS155" i="1" s="1"/>
  <c r="AR156" i="1"/>
  <c r="AS156" i="1" s="1"/>
  <c r="AR157" i="1"/>
  <c r="AS157" i="1" s="1"/>
  <c r="AR158" i="1"/>
  <c r="AS158" i="1" s="1"/>
  <c r="AR159" i="1"/>
  <c r="AS159" i="1" s="1"/>
  <c r="AR160" i="1"/>
  <c r="AS160" i="1" s="1"/>
  <c r="AR161" i="1"/>
  <c r="AS161" i="1" s="1"/>
  <c r="AR162" i="1"/>
  <c r="AS162" i="1" s="1"/>
  <c r="AR164" i="1"/>
  <c r="AS164" i="1" s="1"/>
  <c r="AR165" i="1"/>
  <c r="AS165" i="1" s="1"/>
  <c r="AR166" i="1"/>
  <c r="AS166" i="1" s="1"/>
  <c r="AR169" i="1"/>
  <c r="AR170" i="1"/>
  <c r="AS170" i="1" s="1"/>
  <c r="AR172" i="1"/>
  <c r="AS172" i="1" s="1"/>
  <c r="AR173" i="1"/>
  <c r="AS173" i="1" s="1"/>
  <c r="AR174" i="1"/>
  <c r="AS174" i="1" s="1"/>
  <c r="AR175" i="1"/>
  <c r="AS175" i="1" s="1"/>
  <c r="AR176" i="1"/>
  <c r="AS176" i="1" s="1"/>
  <c r="AR178" i="1"/>
  <c r="AS178" i="1" s="1"/>
  <c r="AR180" i="1"/>
  <c r="AS180" i="1" s="1"/>
  <c r="AR181" i="1"/>
  <c r="AS181" i="1" s="1"/>
  <c r="AR182" i="1"/>
  <c r="AS182" i="1" s="1"/>
  <c r="AR185" i="1"/>
  <c r="AS185" i="1" s="1"/>
  <c r="AR187" i="1"/>
  <c r="AS187" i="1" s="1"/>
  <c r="AR188" i="1"/>
  <c r="AS188" i="1" s="1"/>
  <c r="AR189" i="1"/>
  <c r="AS189" i="1" s="1"/>
  <c r="AR190" i="1"/>
  <c r="AS190" i="1" s="1"/>
  <c r="AR191" i="1"/>
  <c r="AS191" i="1" s="1"/>
  <c r="AR192" i="1"/>
  <c r="AS192" i="1" s="1"/>
  <c r="AR193" i="1"/>
  <c r="AS193" i="1" s="1"/>
  <c r="AR195" i="1"/>
  <c r="AS195" i="1" s="1"/>
  <c r="AR198" i="1"/>
  <c r="AS198" i="1" s="1"/>
  <c r="AR199" i="1"/>
  <c r="AS199" i="1" s="1"/>
  <c r="AR201" i="1"/>
  <c r="AS201" i="1" s="1"/>
  <c r="AR203" i="1"/>
  <c r="AS203" i="1" s="1"/>
  <c r="AR206" i="1"/>
  <c r="AS206" i="1" s="1"/>
  <c r="AR207" i="1"/>
  <c r="AS207" i="1" s="1"/>
  <c r="AR208" i="1"/>
  <c r="AS208" i="1" s="1"/>
  <c r="AR209" i="1"/>
  <c r="AS209" i="1" s="1"/>
  <c r="AR210" i="1"/>
  <c r="AS210" i="1" s="1"/>
  <c r="AR211" i="1"/>
  <c r="AS211" i="1" s="1"/>
  <c r="AR212" i="1"/>
  <c r="AS212" i="1" s="1"/>
  <c r="AR213" i="1"/>
  <c r="AS213" i="1" s="1"/>
  <c r="AR214" i="1"/>
  <c r="AS214" i="1" s="1"/>
  <c r="AR215" i="1"/>
  <c r="AS215" i="1" s="1"/>
  <c r="AR216" i="1"/>
  <c r="AS216" i="1" s="1"/>
  <c r="AR218" i="1"/>
  <c r="AS218" i="1" s="1"/>
  <c r="AR219" i="1"/>
  <c r="AS219" i="1" s="1"/>
  <c r="AR220" i="1"/>
  <c r="AS220" i="1" s="1"/>
  <c r="AR221" i="1"/>
  <c r="AS221" i="1" s="1"/>
  <c r="AR222" i="1"/>
  <c r="AS222" i="1" s="1"/>
  <c r="AR224" i="1"/>
  <c r="AS224" i="1" s="1"/>
  <c r="AR225" i="1"/>
  <c r="AS225" i="1" s="1"/>
  <c r="AR226" i="1"/>
  <c r="AS226" i="1" s="1"/>
  <c r="AR227" i="1"/>
  <c r="AS227" i="1" s="1"/>
  <c r="AR228" i="1"/>
  <c r="AS228" i="1" s="1"/>
  <c r="AR229" i="1"/>
  <c r="AS229" i="1" s="1"/>
  <c r="AR230" i="1"/>
  <c r="AS230" i="1" s="1"/>
  <c r="AR231" i="1"/>
  <c r="AS231" i="1" s="1"/>
  <c r="AR232" i="1"/>
  <c r="AS232" i="1" s="1"/>
  <c r="AR233" i="1"/>
  <c r="AS233" i="1" s="1"/>
  <c r="AR234" i="1"/>
  <c r="AS234" i="1" s="1"/>
  <c r="AR235" i="1"/>
  <c r="AS235" i="1" s="1"/>
  <c r="AR236" i="1"/>
  <c r="AS236" i="1" s="1"/>
  <c r="AR237" i="1"/>
  <c r="AS237" i="1" s="1"/>
  <c r="AR238" i="1"/>
  <c r="AS238" i="1" s="1"/>
  <c r="AR239" i="1"/>
  <c r="AS239" i="1" s="1"/>
  <c r="AR241" i="1"/>
  <c r="AS241" i="1" s="1"/>
  <c r="AR242" i="1"/>
  <c r="AS242" i="1" s="1"/>
  <c r="AR243" i="1"/>
  <c r="AS243" i="1" s="1"/>
  <c r="AR244" i="1"/>
  <c r="AS244" i="1" s="1"/>
  <c r="AR245" i="1"/>
  <c r="AS245" i="1" s="1"/>
  <c r="AR246" i="1"/>
  <c r="AS246" i="1" s="1"/>
  <c r="AR247" i="1"/>
  <c r="AS247" i="1" s="1"/>
  <c r="AR250" i="1"/>
  <c r="AS250" i="1" s="1"/>
  <c r="AR251" i="1"/>
  <c r="AS251" i="1" s="1"/>
  <c r="AR252" i="1"/>
  <c r="AS252" i="1" s="1"/>
  <c r="AR256" i="1"/>
  <c r="AS256" i="1" s="1"/>
  <c r="AR257" i="1"/>
  <c r="AS257" i="1" s="1"/>
  <c r="AR258" i="1"/>
  <c r="AS258" i="1" s="1"/>
  <c r="AR259" i="1"/>
  <c r="AS259" i="1" s="1"/>
  <c r="AR260" i="1"/>
  <c r="AS260" i="1" s="1"/>
  <c r="AR262" i="1"/>
  <c r="AS262" i="1" s="1"/>
  <c r="AR264" i="1"/>
  <c r="AS264" i="1" s="1"/>
  <c r="AR265" i="1"/>
  <c r="AS265" i="1" s="1"/>
  <c r="AR266" i="1"/>
  <c r="AS266" i="1" s="1"/>
  <c r="AR267" i="1"/>
  <c r="AS267" i="1" s="1"/>
  <c r="AR268" i="1"/>
  <c r="AS268" i="1" s="1"/>
  <c r="AR270" i="1"/>
  <c r="AS270" i="1" s="1"/>
  <c r="AR272" i="1"/>
  <c r="AS272" i="1" s="1"/>
  <c r="AR273" i="1"/>
  <c r="AS273" i="1" s="1"/>
  <c r="AR275" i="1"/>
  <c r="AS275" i="1" s="1"/>
  <c r="AR277" i="1"/>
  <c r="AS277" i="1" s="1"/>
  <c r="AR278" i="1"/>
  <c r="AS278" i="1" s="1"/>
  <c r="AR279" i="1"/>
  <c r="AS279" i="1" s="1"/>
  <c r="AR280" i="1"/>
  <c r="AS280" i="1" s="1"/>
  <c r="AR281" i="1"/>
  <c r="AS281" i="1" s="1"/>
  <c r="AR282" i="1"/>
  <c r="AS282" i="1" s="1"/>
  <c r="AR285" i="1"/>
  <c r="AS285" i="1" s="1"/>
  <c r="AR287" i="1"/>
  <c r="AS287" i="1" s="1"/>
  <c r="AR288" i="1"/>
  <c r="AS288" i="1" s="1"/>
  <c r="AR289" i="1"/>
  <c r="AS289" i="1" s="1"/>
  <c r="AR290" i="1"/>
  <c r="AS290" i="1" s="1"/>
  <c r="AR291" i="1"/>
  <c r="AS291" i="1" s="1"/>
  <c r="AR292" i="1"/>
  <c r="AS292" i="1" s="1"/>
  <c r="AR293" i="1"/>
  <c r="AS293" i="1" s="1"/>
  <c r="AR294" i="1"/>
  <c r="AS294" i="1" s="1"/>
  <c r="AR295" i="1"/>
  <c r="AS295" i="1" s="1"/>
  <c r="AR296" i="1"/>
  <c r="AS296" i="1" s="1"/>
  <c r="AR297" i="1"/>
  <c r="AS297" i="1" s="1"/>
  <c r="AR298" i="1"/>
  <c r="AS298" i="1" s="1"/>
  <c r="AR299" i="1"/>
  <c r="AS299" i="1" s="1"/>
  <c r="AR300" i="1"/>
  <c r="AS300" i="1" s="1"/>
  <c r="AR302" i="1"/>
  <c r="AS302" i="1" s="1"/>
  <c r="AR303" i="1"/>
  <c r="AS303" i="1" s="1"/>
  <c r="AR304" i="1"/>
  <c r="AS304" i="1" s="1"/>
  <c r="AR307" i="1"/>
  <c r="AS307" i="1" s="1"/>
  <c r="AR308" i="1"/>
  <c r="AS308" i="1" s="1"/>
  <c r="AR309" i="1"/>
  <c r="AS309" i="1" s="1"/>
  <c r="AR311" i="1"/>
  <c r="AS311" i="1" s="1"/>
  <c r="AR312" i="1"/>
  <c r="AS312" i="1" s="1"/>
  <c r="AR313" i="1"/>
  <c r="AS313" i="1" s="1"/>
  <c r="AR314" i="1"/>
  <c r="AS314" i="1" s="1"/>
  <c r="AR315" i="1"/>
  <c r="AS315" i="1" s="1"/>
  <c r="AR316" i="1"/>
  <c r="AS316" i="1" s="1"/>
  <c r="AR317" i="1"/>
  <c r="AS317" i="1" s="1"/>
  <c r="AR318" i="1"/>
  <c r="AS318" i="1" s="1"/>
  <c r="AR319" i="1"/>
  <c r="AS319" i="1" s="1"/>
  <c r="AR320" i="1"/>
  <c r="AS320" i="1" s="1"/>
  <c r="AR321" i="1"/>
  <c r="AS321" i="1" s="1"/>
  <c r="AR323" i="1"/>
  <c r="AS323" i="1" s="1"/>
  <c r="AR324" i="1"/>
  <c r="AS324" i="1" s="1"/>
  <c r="AR325" i="1"/>
  <c r="AS325" i="1" s="1"/>
  <c r="AU2" i="1"/>
  <c r="AO2" i="1"/>
  <c r="AI2" i="1"/>
  <c r="AL5" i="1"/>
  <c r="AL6" i="1"/>
  <c r="AL7" i="1"/>
  <c r="AL8" i="1"/>
  <c r="AL9" i="1"/>
  <c r="AL10" i="1"/>
  <c r="AL11" i="1"/>
  <c r="AL13" i="1"/>
  <c r="AL15" i="1"/>
  <c r="AL16" i="1"/>
  <c r="AL17" i="1"/>
  <c r="AL18" i="1"/>
  <c r="AL21" i="1"/>
  <c r="AL22" i="1"/>
  <c r="AL23" i="1"/>
  <c r="AL25" i="1"/>
  <c r="AL26" i="1"/>
  <c r="AL27" i="1"/>
  <c r="AL28" i="1"/>
  <c r="AL29" i="1"/>
  <c r="AL30" i="1"/>
  <c r="AL31" i="1"/>
  <c r="AL32" i="1"/>
  <c r="AL33" i="1"/>
  <c r="AL35" i="1"/>
  <c r="AL36" i="1"/>
  <c r="AL38" i="1"/>
  <c r="AL39" i="1"/>
  <c r="AL40" i="1"/>
  <c r="AL41" i="1"/>
  <c r="AL43" i="1"/>
  <c r="AL44" i="1"/>
  <c r="AL46" i="1"/>
  <c r="AL48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4" i="1"/>
  <c r="AL65" i="1"/>
  <c r="AL66" i="1"/>
  <c r="AL68" i="1"/>
  <c r="AL69" i="1"/>
  <c r="AL70" i="1"/>
  <c r="AL71" i="1"/>
  <c r="AL72" i="1"/>
  <c r="AL73" i="1"/>
  <c r="AL74" i="1"/>
  <c r="AL75" i="1"/>
  <c r="AL77" i="1"/>
  <c r="AL79" i="1"/>
  <c r="AL80" i="1"/>
  <c r="AL81" i="1"/>
  <c r="AL82" i="1"/>
  <c r="AL84" i="1"/>
  <c r="AL85" i="1"/>
  <c r="AL86" i="1"/>
  <c r="AL87" i="1"/>
  <c r="AL88" i="1"/>
  <c r="AL89" i="1"/>
  <c r="AL90" i="1"/>
  <c r="AL91" i="1"/>
  <c r="AL92" i="1"/>
  <c r="AL93" i="1"/>
  <c r="AL95" i="1"/>
  <c r="AL96" i="1"/>
  <c r="AL97" i="1"/>
  <c r="AL99" i="1"/>
  <c r="AL100" i="1"/>
  <c r="AL101" i="1"/>
  <c r="AL102" i="1"/>
  <c r="AL104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1" i="1"/>
  <c r="AL122" i="1"/>
  <c r="AL123" i="1"/>
  <c r="AL125" i="1"/>
  <c r="AL127" i="1"/>
  <c r="AL128" i="1"/>
  <c r="AL129" i="1"/>
  <c r="AL130" i="1"/>
  <c r="AL131" i="1"/>
  <c r="AL132" i="1"/>
  <c r="AL133" i="1"/>
  <c r="AL135" i="1"/>
  <c r="AL136" i="1"/>
  <c r="AL137" i="1"/>
  <c r="AL138" i="1"/>
  <c r="AL139" i="1"/>
  <c r="AL140" i="1"/>
  <c r="AL141" i="1"/>
  <c r="AL142" i="1"/>
  <c r="AL144" i="1"/>
  <c r="AL147" i="1"/>
  <c r="AL148" i="1"/>
  <c r="AL149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4" i="1"/>
  <c r="AL165" i="1"/>
  <c r="AL166" i="1"/>
  <c r="AL169" i="1"/>
  <c r="AL170" i="1"/>
  <c r="AL172" i="1"/>
  <c r="AL173" i="1"/>
  <c r="AL174" i="1"/>
  <c r="AL175" i="1"/>
  <c r="AL176" i="1"/>
  <c r="AL178" i="1"/>
  <c r="AL180" i="1"/>
  <c r="AL181" i="1"/>
  <c r="AL182" i="1"/>
  <c r="AL185" i="1"/>
  <c r="AL187" i="1"/>
  <c r="AL188" i="1"/>
  <c r="AL189" i="1"/>
  <c r="AL190" i="1"/>
  <c r="AL191" i="1"/>
  <c r="AL192" i="1"/>
  <c r="AL193" i="1"/>
  <c r="AL195" i="1"/>
  <c r="AL198" i="1"/>
  <c r="AL199" i="1"/>
  <c r="AL201" i="1"/>
  <c r="AL203" i="1"/>
  <c r="AL206" i="1"/>
  <c r="AL207" i="1"/>
  <c r="AL208" i="1"/>
  <c r="AL209" i="1"/>
  <c r="AL210" i="1"/>
  <c r="AL211" i="1"/>
  <c r="AL212" i="1"/>
  <c r="AL213" i="1"/>
  <c r="AL214" i="1"/>
  <c r="AL215" i="1"/>
  <c r="AL216" i="1"/>
  <c r="AL218" i="1"/>
  <c r="AL219" i="1"/>
  <c r="AL220" i="1"/>
  <c r="AL221" i="1"/>
  <c r="AL222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1" i="1"/>
  <c r="AL242" i="1"/>
  <c r="AL243" i="1"/>
  <c r="AL244" i="1"/>
  <c r="AL245" i="1"/>
  <c r="AL246" i="1"/>
  <c r="AL247" i="1"/>
  <c r="AL250" i="1"/>
  <c r="AL251" i="1"/>
  <c r="AL252" i="1"/>
  <c r="AL256" i="1"/>
  <c r="AL257" i="1"/>
  <c r="AL258" i="1"/>
  <c r="AL259" i="1"/>
  <c r="AL260" i="1"/>
  <c r="AL262" i="1"/>
  <c r="AL264" i="1"/>
  <c r="AL265" i="1"/>
  <c r="AL266" i="1"/>
  <c r="AL267" i="1"/>
  <c r="AL268" i="1"/>
  <c r="AL270" i="1"/>
  <c r="AL272" i="1"/>
  <c r="AL273" i="1"/>
  <c r="AL275" i="1"/>
  <c r="AL277" i="1"/>
  <c r="AL278" i="1"/>
  <c r="AL279" i="1"/>
  <c r="AL280" i="1"/>
  <c r="AL281" i="1"/>
  <c r="AL282" i="1"/>
  <c r="AL285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2" i="1"/>
  <c r="AL303" i="1"/>
  <c r="AL304" i="1"/>
  <c r="AL307" i="1"/>
  <c r="AL308" i="1"/>
  <c r="AL309" i="1"/>
  <c r="AL311" i="1"/>
  <c r="AL312" i="1"/>
  <c r="AL313" i="1"/>
  <c r="AL314" i="1"/>
  <c r="AL315" i="1"/>
  <c r="AL316" i="1"/>
  <c r="AL317" i="1"/>
  <c r="AL318" i="1"/>
  <c r="AL319" i="1"/>
  <c r="AL320" i="1"/>
  <c r="AL321" i="1"/>
  <c r="AL323" i="1"/>
  <c r="AL324" i="1"/>
  <c r="AL325" i="1"/>
  <c r="AF5" i="1"/>
  <c r="AG5" i="1" s="1"/>
  <c r="AC2" i="1"/>
  <c r="W2" i="1"/>
  <c r="AF6" i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3" i="1"/>
  <c r="AG13" i="1" s="1"/>
  <c r="AF17" i="1"/>
  <c r="AG17" i="1" s="1"/>
  <c r="AF18" i="1"/>
  <c r="AG18" i="1" s="1"/>
  <c r="AF21" i="1"/>
  <c r="AG21" i="1" s="1"/>
  <c r="AF22" i="1"/>
  <c r="AG22" i="1" s="1"/>
  <c r="AF23" i="1"/>
  <c r="AG23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5" i="1"/>
  <c r="AG35" i="1" s="1"/>
  <c r="AF36" i="1"/>
  <c r="AG36" i="1" s="1"/>
  <c r="AF38" i="1"/>
  <c r="AG38" i="1" s="1"/>
  <c r="AF39" i="1"/>
  <c r="AG39" i="1" s="1"/>
  <c r="AF41" i="1"/>
  <c r="AG41" i="1" s="1"/>
  <c r="AF43" i="1"/>
  <c r="AG43" i="1" s="1"/>
  <c r="AF44" i="1"/>
  <c r="AG44" i="1" s="1"/>
  <c r="AF48" i="1"/>
  <c r="AG48" i="1" s="1"/>
  <c r="AF50" i="1"/>
  <c r="AG50" i="1" s="1"/>
  <c r="AF51" i="1"/>
  <c r="AG51" i="1" s="1"/>
  <c r="AF53" i="1"/>
  <c r="AG53" i="1" s="1"/>
  <c r="AF54" i="1"/>
  <c r="AG54" i="1" s="1"/>
  <c r="AF55" i="1"/>
  <c r="AG55" i="1" s="1"/>
  <c r="AF56" i="1"/>
  <c r="AG56" i="1" s="1"/>
  <c r="AF57" i="1"/>
  <c r="AG57" i="1" s="1"/>
  <c r="AF58" i="1"/>
  <c r="AG58" i="1" s="1"/>
  <c r="AF59" i="1"/>
  <c r="AG59" i="1" s="1"/>
  <c r="AF61" i="1"/>
  <c r="AG61" i="1" s="1"/>
  <c r="AF62" i="1"/>
  <c r="AG62" i="1" s="1"/>
  <c r="AF64" i="1"/>
  <c r="AG64" i="1" s="1"/>
  <c r="AF65" i="1"/>
  <c r="AG65" i="1" s="1"/>
  <c r="AF66" i="1"/>
  <c r="AG66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7" i="1"/>
  <c r="AG77" i="1" s="1"/>
  <c r="AF79" i="1"/>
  <c r="AG79" i="1" s="1"/>
  <c r="AF80" i="1"/>
  <c r="AG80" i="1" s="1"/>
  <c r="AF81" i="1"/>
  <c r="AG81" i="1" s="1"/>
  <c r="AF82" i="1"/>
  <c r="AG82" i="1" s="1"/>
  <c r="AF84" i="1"/>
  <c r="AG84" i="1" s="1"/>
  <c r="AF86" i="1"/>
  <c r="AG86" i="1" s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5" i="1"/>
  <c r="AG95" i="1" s="1"/>
  <c r="AF96" i="1"/>
  <c r="AG96" i="1" s="1"/>
  <c r="AF97" i="1"/>
  <c r="AG97" i="1" s="1"/>
  <c r="AF99" i="1"/>
  <c r="AG99" i="1" s="1"/>
  <c r="AF100" i="1"/>
  <c r="AG100" i="1" s="1"/>
  <c r="AF101" i="1"/>
  <c r="AG101" i="1" s="1"/>
  <c r="AF102" i="1"/>
  <c r="AG102" i="1" s="1"/>
  <c r="AF104" i="1"/>
  <c r="AG104" i="1" s="1"/>
  <c r="AF106" i="1"/>
  <c r="AG106" i="1" s="1"/>
  <c r="AF107" i="1"/>
  <c r="AG107" i="1" s="1"/>
  <c r="AF108" i="1"/>
  <c r="AG108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9" i="1"/>
  <c r="AG119" i="1" s="1"/>
  <c r="AF122" i="1"/>
  <c r="AG122" i="1" s="1"/>
  <c r="AF123" i="1"/>
  <c r="AG123" i="1" s="1"/>
  <c r="AF125" i="1"/>
  <c r="AG125" i="1" s="1"/>
  <c r="AF127" i="1"/>
  <c r="AG127" i="1" s="1"/>
  <c r="AF128" i="1"/>
  <c r="AG128" i="1" s="1"/>
  <c r="AF129" i="1"/>
  <c r="AG129" i="1" s="1"/>
  <c r="AF130" i="1"/>
  <c r="AG130" i="1" s="1"/>
  <c r="AF131" i="1"/>
  <c r="AG131" i="1" s="1"/>
  <c r="AF132" i="1"/>
  <c r="AG132" i="1" s="1"/>
  <c r="AF133" i="1"/>
  <c r="AG133" i="1" s="1"/>
  <c r="AF135" i="1"/>
  <c r="AG135" i="1" s="1"/>
  <c r="AF136" i="1"/>
  <c r="AG136" i="1" s="1"/>
  <c r="AF137" i="1"/>
  <c r="AG137" i="1" s="1"/>
  <c r="AF138" i="1"/>
  <c r="AG138" i="1" s="1"/>
  <c r="AF139" i="1"/>
  <c r="AG139" i="1" s="1"/>
  <c r="AF140" i="1"/>
  <c r="AG140" i="1" s="1"/>
  <c r="AF141" i="1"/>
  <c r="AG141" i="1" s="1"/>
  <c r="AF142" i="1"/>
  <c r="AG142" i="1" s="1"/>
  <c r="AF144" i="1"/>
  <c r="AG144" i="1" s="1"/>
  <c r="AF147" i="1"/>
  <c r="AG147" i="1" s="1"/>
  <c r="AF148" i="1"/>
  <c r="AG148" i="1" s="1"/>
  <c r="AF149" i="1"/>
  <c r="AG149" i="1" s="1"/>
  <c r="AF151" i="1"/>
  <c r="AG151" i="1" s="1"/>
  <c r="AF152" i="1"/>
  <c r="AG152" i="1" s="1"/>
  <c r="AF153" i="1"/>
  <c r="AG153" i="1" s="1"/>
  <c r="AF154" i="1"/>
  <c r="AG154" i="1" s="1"/>
  <c r="AF155" i="1"/>
  <c r="AG155" i="1" s="1"/>
  <c r="AF156" i="1"/>
  <c r="AG156" i="1" s="1"/>
  <c r="AF157" i="1"/>
  <c r="AG157" i="1" s="1"/>
  <c r="AF158" i="1"/>
  <c r="AG158" i="1" s="1"/>
  <c r="AF159" i="1"/>
  <c r="AG159" i="1" s="1"/>
  <c r="AF160" i="1"/>
  <c r="AG160" i="1" s="1"/>
  <c r="AF161" i="1"/>
  <c r="AG161" i="1" s="1"/>
  <c r="AF162" i="1"/>
  <c r="AG162" i="1" s="1"/>
  <c r="AF164" i="1"/>
  <c r="AG164" i="1" s="1"/>
  <c r="AF165" i="1"/>
  <c r="AG165" i="1" s="1"/>
  <c r="AF166" i="1"/>
  <c r="AG166" i="1" s="1"/>
  <c r="AF169" i="1"/>
  <c r="AG169" i="1" s="1"/>
  <c r="AF170" i="1"/>
  <c r="AG170" i="1" s="1"/>
  <c r="AF172" i="1"/>
  <c r="AG172" i="1" s="1"/>
  <c r="AF173" i="1"/>
  <c r="AG173" i="1" s="1"/>
  <c r="AF174" i="1"/>
  <c r="AG174" i="1" s="1"/>
  <c r="AF176" i="1"/>
  <c r="AG176" i="1" s="1"/>
  <c r="AF178" i="1"/>
  <c r="AG178" i="1" s="1"/>
  <c r="AF180" i="1"/>
  <c r="AG180" i="1" s="1"/>
  <c r="AF181" i="1"/>
  <c r="AG181" i="1" s="1"/>
  <c r="AF182" i="1"/>
  <c r="AG182" i="1" s="1"/>
  <c r="AF185" i="1"/>
  <c r="AG185" i="1" s="1"/>
  <c r="AF187" i="1"/>
  <c r="AG187" i="1" s="1"/>
  <c r="AF188" i="1"/>
  <c r="AG188" i="1" s="1"/>
  <c r="AF189" i="1"/>
  <c r="AG189" i="1" s="1"/>
  <c r="AF190" i="1"/>
  <c r="AG190" i="1" s="1"/>
  <c r="AF191" i="1"/>
  <c r="AG191" i="1" s="1"/>
  <c r="AF192" i="1"/>
  <c r="AG192" i="1" s="1"/>
  <c r="AF193" i="1"/>
  <c r="AG193" i="1" s="1"/>
  <c r="AF195" i="1"/>
  <c r="AG195" i="1" s="1"/>
  <c r="AF198" i="1"/>
  <c r="AG198" i="1" s="1"/>
  <c r="AF199" i="1"/>
  <c r="AG199" i="1" s="1"/>
  <c r="AF201" i="1"/>
  <c r="AG201" i="1" s="1"/>
  <c r="AF203" i="1"/>
  <c r="AG203" i="1" s="1"/>
  <c r="AF206" i="1"/>
  <c r="AG206" i="1" s="1"/>
  <c r="AF207" i="1"/>
  <c r="AG207" i="1" s="1"/>
  <c r="AF208" i="1"/>
  <c r="AG208" i="1" s="1"/>
  <c r="AF209" i="1"/>
  <c r="AG209" i="1" s="1"/>
  <c r="AF210" i="1"/>
  <c r="AG210" i="1" s="1"/>
  <c r="AF211" i="1"/>
  <c r="AG211" i="1" s="1"/>
  <c r="AF212" i="1"/>
  <c r="AG212" i="1" s="1"/>
  <c r="AF213" i="1"/>
  <c r="AG213" i="1" s="1"/>
  <c r="AF214" i="1"/>
  <c r="AG214" i="1" s="1"/>
  <c r="AF215" i="1"/>
  <c r="AG215" i="1" s="1"/>
  <c r="AF216" i="1"/>
  <c r="AG216" i="1" s="1"/>
  <c r="AF218" i="1"/>
  <c r="AG218" i="1" s="1"/>
  <c r="AF219" i="1"/>
  <c r="AG219" i="1" s="1"/>
  <c r="AF220" i="1"/>
  <c r="AG220" i="1" s="1"/>
  <c r="AF221" i="1"/>
  <c r="AG221" i="1" s="1"/>
  <c r="AF222" i="1"/>
  <c r="AG222" i="1" s="1"/>
  <c r="AF224" i="1"/>
  <c r="AG224" i="1" s="1"/>
  <c r="AF225" i="1"/>
  <c r="AG225" i="1" s="1"/>
  <c r="AF226" i="1"/>
  <c r="AG226" i="1" s="1"/>
  <c r="AF227" i="1"/>
  <c r="AG227" i="1" s="1"/>
  <c r="AF230" i="1"/>
  <c r="AG230" i="1" s="1"/>
  <c r="AF231" i="1"/>
  <c r="AG231" i="1" s="1"/>
  <c r="AF232" i="1"/>
  <c r="AG232" i="1" s="1"/>
  <c r="AF233" i="1"/>
  <c r="AG233" i="1" s="1"/>
  <c r="AF234" i="1"/>
  <c r="AG234" i="1" s="1"/>
  <c r="AF235" i="1"/>
  <c r="AG235" i="1" s="1"/>
  <c r="AF236" i="1"/>
  <c r="AG236" i="1" s="1"/>
  <c r="AF237" i="1"/>
  <c r="AG237" i="1" s="1"/>
  <c r="AF238" i="1"/>
  <c r="AG238" i="1" s="1"/>
  <c r="AF239" i="1"/>
  <c r="AG239" i="1" s="1"/>
  <c r="AF241" i="1"/>
  <c r="AG241" i="1" s="1"/>
  <c r="AF242" i="1"/>
  <c r="AG242" i="1" s="1"/>
  <c r="AF243" i="1"/>
  <c r="AG243" i="1" s="1"/>
  <c r="AF244" i="1"/>
  <c r="AG244" i="1" s="1"/>
  <c r="AF245" i="1"/>
  <c r="AG245" i="1" s="1"/>
  <c r="AF247" i="1"/>
  <c r="AG247" i="1" s="1"/>
  <c r="AF250" i="1"/>
  <c r="AG250" i="1" s="1"/>
  <c r="AF251" i="1"/>
  <c r="AG251" i="1" s="1"/>
  <c r="AF252" i="1"/>
  <c r="AG252" i="1" s="1"/>
  <c r="AF256" i="1"/>
  <c r="AG256" i="1" s="1"/>
  <c r="AF257" i="1"/>
  <c r="AG257" i="1" s="1"/>
  <c r="AF258" i="1"/>
  <c r="AG258" i="1" s="1"/>
  <c r="AF259" i="1"/>
  <c r="AG259" i="1" s="1"/>
  <c r="AF260" i="1"/>
  <c r="AG260" i="1" s="1"/>
  <c r="AF262" i="1"/>
  <c r="AG262" i="1" s="1"/>
  <c r="AF264" i="1"/>
  <c r="AG264" i="1" s="1"/>
  <c r="AF265" i="1"/>
  <c r="AG265" i="1" s="1"/>
  <c r="AF266" i="1"/>
  <c r="AG266" i="1" s="1"/>
  <c r="AF267" i="1"/>
  <c r="AG267" i="1" s="1"/>
  <c r="AF268" i="1"/>
  <c r="AG268" i="1" s="1"/>
  <c r="AF270" i="1"/>
  <c r="AG270" i="1" s="1"/>
  <c r="AF273" i="1"/>
  <c r="AG273" i="1" s="1"/>
  <c r="AF275" i="1"/>
  <c r="AG275" i="1" s="1"/>
  <c r="AF277" i="1"/>
  <c r="AG277" i="1" s="1"/>
  <c r="AF278" i="1"/>
  <c r="AG278" i="1" s="1"/>
  <c r="AF279" i="1"/>
  <c r="AG279" i="1" s="1"/>
  <c r="AF280" i="1"/>
  <c r="AG280" i="1" s="1"/>
  <c r="AF282" i="1"/>
  <c r="AG282" i="1" s="1"/>
  <c r="AF285" i="1"/>
  <c r="AG285" i="1" s="1"/>
  <c r="AF287" i="1"/>
  <c r="AG287" i="1" s="1"/>
  <c r="AF288" i="1"/>
  <c r="AG288" i="1" s="1"/>
  <c r="AF289" i="1"/>
  <c r="AG289" i="1" s="1"/>
  <c r="AF290" i="1"/>
  <c r="AG290" i="1" s="1"/>
  <c r="AF291" i="1"/>
  <c r="AG291" i="1" s="1"/>
  <c r="AF292" i="1"/>
  <c r="AG292" i="1" s="1"/>
  <c r="AF293" i="1"/>
  <c r="AG293" i="1" s="1"/>
  <c r="AF294" i="1"/>
  <c r="AG294" i="1" s="1"/>
  <c r="AF295" i="1"/>
  <c r="AG295" i="1" s="1"/>
  <c r="AF296" i="1"/>
  <c r="AG296" i="1" s="1"/>
  <c r="AF297" i="1"/>
  <c r="AG297" i="1" s="1"/>
  <c r="AF298" i="1"/>
  <c r="AG298" i="1" s="1"/>
  <c r="AF299" i="1"/>
  <c r="AG299" i="1" s="1"/>
  <c r="AF300" i="1"/>
  <c r="AG300" i="1" s="1"/>
  <c r="AF302" i="1"/>
  <c r="AG302" i="1" s="1"/>
  <c r="AF303" i="1"/>
  <c r="AG303" i="1" s="1"/>
  <c r="AF304" i="1"/>
  <c r="AG304" i="1" s="1"/>
  <c r="AF307" i="1"/>
  <c r="AG307" i="1" s="1"/>
  <c r="AF308" i="1"/>
  <c r="AG308" i="1" s="1"/>
  <c r="AF309" i="1"/>
  <c r="AG309" i="1" s="1"/>
  <c r="AF311" i="1"/>
  <c r="AG311" i="1" s="1"/>
  <c r="AF312" i="1"/>
  <c r="AG312" i="1" s="1"/>
  <c r="AF313" i="1"/>
  <c r="AG313" i="1" s="1"/>
  <c r="AF314" i="1"/>
  <c r="AG314" i="1" s="1"/>
  <c r="AF315" i="1"/>
  <c r="AG315" i="1" s="1"/>
  <c r="AF316" i="1"/>
  <c r="AG316" i="1" s="1"/>
  <c r="AF317" i="1"/>
  <c r="AG317" i="1" s="1"/>
  <c r="AF318" i="1"/>
  <c r="AG318" i="1" s="1"/>
  <c r="AF320" i="1"/>
  <c r="AG320" i="1" s="1"/>
  <c r="AF321" i="1"/>
  <c r="AG321" i="1" s="1"/>
  <c r="AF323" i="1"/>
  <c r="AG323" i="1" s="1"/>
  <c r="AF324" i="1"/>
  <c r="AG324" i="1" s="1"/>
  <c r="AF325" i="1"/>
  <c r="AG325" i="1" s="1"/>
  <c r="AF319" i="1"/>
  <c r="AG319" i="1" s="1"/>
  <c r="AF246" i="1"/>
  <c r="AG246" i="1" s="1"/>
  <c r="AF60" i="1"/>
  <c r="AG60" i="1" s="1"/>
  <c r="AF15" i="1"/>
  <c r="AG15" i="1" s="1"/>
  <c r="AF52" i="1"/>
  <c r="AG52" i="1" s="1"/>
  <c r="AF175" i="1"/>
  <c r="AG175" i="1" s="1"/>
  <c r="AF272" i="1"/>
  <c r="AG272" i="1" s="1"/>
  <c r="AF228" i="1"/>
  <c r="AG228" i="1" s="1"/>
  <c r="AF281" i="1"/>
  <c r="AG281" i="1" s="1"/>
  <c r="AF85" i="1"/>
  <c r="AG85" i="1" s="1"/>
  <c r="AF46" i="1"/>
  <c r="AG46" i="1" s="1"/>
  <c r="AF121" i="1"/>
  <c r="AG121" i="1" s="1"/>
  <c r="AF40" i="1"/>
  <c r="AG40" i="1" s="1"/>
  <c r="AF16" i="1"/>
  <c r="AG16" i="1" s="1"/>
  <c r="AF229" i="1"/>
  <c r="AG229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3" i="1"/>
  <c r="AA13" i="1" s="1"/>
  <c r="Z17" i="1"/>
  <c r="AA17" i="1" s="1"/>
  <c r="Z18" i="1"/>
  <c r="AA18" i="1" s="1"/>
  <c r="Z21" i="1"/>
  <c r="AA21" i="1" s="1"/>
  <c r="Z22" i="1"/>
  <c r="AA22" i="1" s="1"/>
  <c r="Z23" i="1"/>
  <c r="AA23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5" i="1"/>
  <c r="AA35" i="1" s="1"/>
  <c r="Z36" i="1"/>
  <c r="AA36" i="1" s="1"/>
  <c r="Z38" i="1"/>
  <c r="AA38" i="1" s="1"/>
  <c r="Z39" i="1"/>
  <c r="AA39" i="1" s="1"/>
  <c r="Z41" i="1"/>
  <c r="AA41" i="1" s="1"/>
  <c r="Z43" i="1"/>
  <c r="AA43" i="1" s="1"/>
  <c r="Z44" i="1"/>
  <c r="AA44" i="1" s="1"/>
  <c r="Z48" i="1"/>
  <c r="AA48" i="1" s="1"/>
  <c r="Z50" i="1"/>
  <c r="AA50" i="1" s="1"/>
  <c r="Z51" i="1"/>
  <c r="AA51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1" i="1"/>
  <c r="AA61" i="1" s="1"/>
  <c r="Z62" i="1"/>
  <c r="AA62" i="1" s="1"/>
  <c r="Z64" i="1"/>
  <c r="AA64" i="1" s="1"/>
  <c r="Z65" i="1"/>
  <c r="AA65" i="1" s="1"/>
  <c r="Z66" i="1"/>
  <c r="AA66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7" i="1"/>
  <c r="AA77" i="1" s="1"/>
  <c r="Z79" i="1"/>
  <c r="AA79" i="1" s="1"/>
  <c r="Z80" i="1"/>
  <c r="AA80" i="1" s="1"/>
  <c r="Z81" i="1"/>
  <c r="AA81" i="1" s="1"/>
  <c r="Z82" i="1"/>
  <c r="AA82" i="1" s="1"/>
  <c r="Z84" i="1"/>
  <c r="AA84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5" i="1"/>
  <c r="AA95" i="1" s="1"/>
  <c r="Z96" i="1"/>
  <c r="AA96" i="1" s="1"/>
  <c r="Z97" i="1"/>
  <c r="AA97" i="1" s="1"/>
  <c r="Z99" i="1"/>
  <c r="AA99" i="1" s="1"/>
  <c r="Z100" i="1"/>
  <c r="AA100" i="1" s="1"/>
  <c r="Z101" i="1"/>
  <c r="AA101" i="1" s="1"/>
  <c r="Z102" i="1"/>
  <c r="AA102" i="1" s="1"/>
  <c r="Z104" i="1"/>
  <c r="AA104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9" i="1"/>
  <c r="AA119" i="1" s="1"/>
  <c r="Z122" i="1"/>
  <c r="AA122" i="1" s="1"/>
  <c r="Z123" i="1"/>
  <c r="AA123" i="1" s="1"/>
  <c r="Z125" i="1"/>
  <c r="AA125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4" i="1"/>
  <c r="AA144" i="1" s="1"/>
  <c r="Z147" i="1"/>
  <c r="AA147" i="1" s="1"/>
  <c r="Z148" i="1"/>
  <c r="AA148" i="1" s="1"/>
  <c r="Z149" i="1"/>
  <c r="AA149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4" i="1"/>
  <c r="AA164" i="1" s="1"/>
  <c r="Z165" i="1"/>
  <c r="AA165" i="1" s="1"/>
  <c r="Z166" i="1"/>
  <c r="AA166" i="1" s="1"/>
  <c r="Z169" i="1"/>
  <c r="AA169" i="1" s="1"/>
  <c r="Z170" i="1"/>
  <c r="AA170" i="1" s="1"/>
  <c r="Z172" i="1"/>
  <c r="AA172" i="1" s="1"/>
  <c r="Z173" i="1"/>
  <c r="AA173" i="1" s="1"/>
  <c r="Z174" i="1"/>
  <c r="AA174" i="1" s="1"/>
  <c r="Z176" i="1"/>
  <c r="AA176" i="1" s="1"/>
  <c r="Z178" i="1"/>
  <c r="AA178" i="1" s="1"/>
  <c r="Z180" i="1"/>
  <c r="AA180" i="1" s="1"/>
  <c r="Z181" i="1"/>
  <c r="AA181" i="1" s="1"/>
  <c r="Z182" i="1"/>
  <c r="AA182" i="1" s="1"/>
  <c r="Z185" i="1"/>
  <c r="AA185" i="1" s="1"/>
  <c r="Z187" i="1"/>
  <c r="AA187" i="1" s="1"/>
  <c r="Z188" i="1"/>
  <c r="AA188" i="1" s="1"/>
  <c r="Z189" i="1"/>
  <c r="AA189" i="1" s="1"/>
  <c r="Z190" i="1"/>
  <c r="AA190" i="1" s="1"/>
  <c r="Z191" i="1"/>
  <c r="AA191" i="1" s="1"/>
  <c r="Z192" i="1"/>
  <c r="AA192" i="1" s="1"/>
  <c r="Z193" i="1"/>
  <c r="AA193" i="1" s="1"/>
  <c r="Z195" i="1"/>
  <c r="AA195" i="1" s="1"/>
  <c r="Z198" i="1"/>
  <c r="AA198" i="1" s="1"/>
  <c r="Z199" i="1"/>
  <c r="AA199" i="1" s="1"/>
  <c r="Z201" i="1"/>
  <c r="AA201" i="1" s="1"/>
  <c r="Z203" i="1"/>
  <c r="AA203" i="1" s="1"/>
  <c r="Z206" i="1"/>
  <c r="AA206" i="1" s="1"/>
  <c r="Z207" i="1"/>
  <c r="AA207" i="1" s="1"/>
  <c r="Z208" i="1"/>
  <c r="AA208" i="1" s="1"/>
  <c r="Z209" i="1"/>
  <c r="AA209" i="1" s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8" i="1"/>
  <c r="AA218" i="1" s="1"/>
  <c r="Z219" i="1"/>
  <c r="AA219" i="1" s="1"/>
  <c r="Z220" i="1"/>
  <c r="AA220" i="1" s="1"/>
  <c r="Z221" i="1"/>
  <c r="AA221" i="1" s="1"/>
  <c r="Z222" i="1"/>
  <c r="AA222" i="1" s="1"/>
  <c r="Z224" i="1"/>
  <c r="AA224" i="1" s="1"/>
  <c r="Z225" i="1"/>
  <c r="AA225" i="1" s="1"/>
  <c r="Z226" i="1"/>
  <c r="AA226" i="1" s="1"/>
  <c r="Z227" i="1"/>
  <c r="AA227" i="1" s="1"/>
  <c r="Z230" i="1"/>
  <c r="AA230" i="1" s="1"/>
  <c r="Z231" i="1"/>
  <c r="AA231" i="1" s="1"/>
  <c r="Z232" i="1"/>
  <c r="AA232" i="1" s="1"/>
  <c r="Z233" i="1"/>
  <c r="AA233" i="1" s="1"/>
  <c r="Z234" i="1"/>
  <c r="AA234" i="1" s="1"/>
  <c r="Z235" i="1"/>
  <c r="AA235" i="1" s="1"/>
  <c r="Z236" i="1"/>
  <c r="AA236" i="1" s="1"/>
  <c r="Z237" i="1"/>
  <c r="AA237" i="1" s="1"/>
  <c r="Z238" i="1"/>
  <c r="AA238" i="1" s="1"/>
  <c r="Z239" i="1"/>
  <c r="AA239" i="1" s="1"/>
  <c r="Z241" i="1"/>
  <c r="AA241" i="1" s="1"/>
  <c r="Z242" i="1"/>
  <c r="AA242" i="1" s="1"/>
  <c r="Z243" i="1"/>
  <c r="AA243" i="1" s="1"/>
  <c r="Z244" i="1"/>
  <c r="AA244" i="1" s="1"/>
  <c r="Z245" i="1"/>
  <c r="AA245" i="1" s="1"/>
  <c r="Z247" i="1"/>
  <c r="AA247" i="1" s="1"/>
  <c r="Z250" i="1"/>
  <c r="AA250" i="1" s="1"/>
  <c r="Z251" i="1"/>
  <c r="AA251" i="1" s="1"/>
  <c r="Z252" i="1"/>
  <c r="AA252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2" i="1"/>
  <c r="AA262" i="1" s="1"/>
  <c r="Z264" i="1"/>
  <c r="AA264" i="1" s="1"/>
  <c r="Z265" i="1"/>
  <c r="AA265" i="1" s="1"/>
  <c r="Z266" i="1"/>
  <c r="AA266" i="1" s="1"/>
  <c r="Z267" i="1"/>
  <c r="AA267" i="1" s="1"/>
  <c r="Z268" i="1"/>
  <c r="AA268" i="1" s="1"/>
  <c r="Z270" i="1"/>
  <c r="AA270" i="1" s="1"/>
  <c r="Z273" i="1"/>
  <c r="AA273" i="1" s="1"/>
  <c r="Z275" i="1"/>
  <c r="AA275" i="1" s="1"/>
  <c r="Z277" i="1"/>
  <c r="AA277" i="1" s="1"/>
  <c r="Z278" i="1"/>
  <c r="AA278" i="1" s="1"/>
  <c r="Z279" i="1"/>
  <c r="AA279" i="1" s="1"/>
  <c r="Z280" i="1"/>
  <c r="AA280" i="1" s="1"/>
  <c r="Z282" i="1"/>
  <c r="AA282" i="1" s="1"/>
  <c r="Z285" i="1"/>
  <c r="AA285" i="1" s="1"/>
  <c r="Z287" i="1"/>
  <c r="AA287" i="1" s="1"/>
  <c r="Z288" i="1"/>
  <c r="AA288" i="1" s="1"/>
  <c r="Z289" i="1"/>
  <c r="AA289" i="1" s="1"/>
  <c r="Z290" i="1"/>
  <c r="AA290" i="1" s="1"/>
  <c r="Z291" i="1"/>
  <c r="AA291" i="1" s="1"/>
  <c r="Z292" i="1"/>
  <c r="AA292" i="1" s="1"/>
  <c r="Z293" i="1"/>
  <c r="AA293" i="1" s="1"/>
  <c r="Z294" i="1"/>
  <c r="AA294" i="1" s="1"/>
  <c r="Z295" i="1"/>
  <c r="AA295" i="1" s="1"/>
  <c r="Z296" i="1"/>
  <c r="AA296" i="1" s="1"/>
  <c r="Z297" i="1"/>
  <c r="AA297" i="1" s="1"/>
  <c r="Z298" i="1"/>
  <c r="AA298" i="1" s="1"/>
  <c r="Z299" i="1"/>
  <c r="AA299" i="1" s="1"/>
  <c r="Z300" i="1"/>
  <c r="AA300" i="1" s="1"/>
  <c r="Z302" i="1"/>
  <c r="AA302" i="1" s="1"/>
  <c r="Z303" i="1"/>
  <c r="AA303" i="1" s="1"/>
  <c r="Z304" i="1"/>
  <c r="AA304" i="1" s="1"/>
  <c r="Z307" i="1"/>
  <c r="AA307" i="1" s="1"/>
  <c r="Z308" i="1"/>
  <c r="AA308" i="1" s="1"/>
  <c r="Z309" i="1"/>
  <c r="AA309" i="1" s="1"/>
  <c r="Z311" i="1"/>
  <c r="AA311" i="1" s="1"/>
  <c r="Z312" i="1"/>
  <c r="AA312" i="1" s="1"/>
  <c r="Z313" i="1"/>
  <c r="AA313" i="1" s="1"/>
  <c r="Z314" i="1"/>
  <c r="AA314" i="1" s="1"/>
  <c r="Z315" i="1"/>
  <c r="AA315" i="1" s="1"/>
  <c r="Z316" i="1"/>
  <c r="AA316" i="1" s="1"/>
  <c r="Z317" i="1"/>
  <c r="AA317" i="1" s="1"/>
  <c r="Z318" i="1"/>
  <c r="AA318" i="1" s="1"/>
  <c r="Z320" i="1"/>
  <c r="AA320" i="1" s="1"/>
  <c r="Z321" i="1"/>
  <c r="AA321" i="1" s="1"/>
  <c r="Z323" i="1"/>
  <c r="AA323" i="1" s="1"/>
  <c r="Z324" i="1"/>
  <c r="AA324" i="1" s="1"/>
  <c r="Z325" i="1"/>
  <c r="AA325" i="1" s="1"/>
  <c r="Z319" i="1"/>
  <c r="AA319" i="1" s="1"/>
  <c r="Z246" i="1"/>
  <c r="AA246" i="1" s="1"/>
  <c r="Z60" i="1"/>
  <c r="AA60" i="1" s="1"/>
  <c r="Z15" i="1"/>
  <c r="AA15" i="1" s="1"/>
  <c r="Z52" i="1"/>
  <c r="AA52" i="1" s="1"/>
  <c r="Z175" i="1"/>
  <c r="AA175" i="1" s="1"/>
  <c r="Z272" i="1"/>
  <c r="AA272" i="1" s="1"/>
  <c r="Z228" i="1"/>
  <c r="AA228" i="1" s="1"/>
  <c r="Z281" i="1"/>
  <c r="AA281" i="1" s="1"/>
  <c r="Z85" i="1"/>
  <c r="AA85" i="1" s="1"/>
  <c r="Z46" i="1"/>
  <c r="AA46" i="1" s="1"/>
  <c r="Z121" i="1"/>
  <c r="AA121" i="1" s="1"/>
  <c r="Z40" i="1"/>
  <c r="AA40" i="1" s="1"/>
  <c r="Z16" i="1"/>
  <c r="AA16" i="1" s="1"/>
  <c r="Z229" i="1"/>
  <c r="AA229" i="1" s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13" i="1"/>
  <c r="U13" i="1" s="1"/>
  <c r="T17" i="1"/>
  <c r="U17" i="1" s="1"/>
  <c r="T18" i="1"/>
  <c r="U18" i="1" s="1"/>
  <c r="T21" i="1"/>
  <c r="U21" i="1" s="1"/>
  <c r="T22" i="1"/>
  <c r="U22" i="1" s="1"/>
  <c r="T23" i="1"/>
  <c r="U23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5" i="1"/>
  <c r="U35" i="1" s="1"/>
  <c r="T36" i="1"/>
  <c r="U36" i="1" s="1"/>
  <c r="T38" i="1"/>
  <c r="U38" i="1" s="1"/>
  <c r="T39" i="1"/>
  <c r="U39" i="1" s="1"/>
  <c r="T41" i="1"/>
  <c r="U41" i="1" s="1"/>
  <c r="T43" i="1"/>
  <c r="U43" i="1" s="1"/>
  <c r="T44" i="1"/>
  <c r="U44" i="1" s="1"/>
  <c r="T48" i="1"/>
  <c r="U48" i="1" s="1"/>
  <c r="T50" i="1"/>
  <c r="U50" i="1" s="1"/>
  <c r="T51" i="1"/>
  <c r="U51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1" i="1"/>
  <c r="U61" i="1" s="1"/>
  <c r="T62" i="1"/>
  <c r="U62" i="1" s="1"/>
  <c r="T64" i="1"/>
  <c r="U64" i="1" s="1"/>
  <c r="T65" i="1"/>
  <c r="U65" i="1" s="1"/>
  <c r="T66" i="1"/>
  <c r="U66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7" i="1"/>
  <c r="U77" i="1" s="1"/>
  <c r="T79" i="1"/>
  <c r="U79" i="1" s="1"/>
  <c r="T80" i="1"/>
  <c r="U80" i="1" s="1"/>
  <c r="T81" i="1"/>
  <c r="U81" i="1" s="1"/>
  <c r="T82" i="1"/>
  <c r="U82" i="1" s="1"/>
  <c r="T84" i="1"/>
  <c r="U84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5" i="1"/>
  <c r="U95" i="1" s="1"/>
  <c r="T96" i="1"/>
  <c r="U96" i="1" s="1"/>
  <c r="T97" i="1"/>
  <c r="U97" i="1" s="1"/>
  <c r="T99" i="1"/>
  <c r="U99" i="1" s="1"/>
  <c r="T100" i="1"/>
  <c r="U100" i="1" s="1"/>
  <c r="T101" i="1"/>
  <c r="U101" i="1" s="1"/>
  <c r="T102" i="1"/>
  <c r="U102" i="1" s="1"/>
  <c r="T104" i="1"/>
  <c r="U104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9" i="1"/>
  <c r="U119" i="1" s="1"/>
  <c r="T122" i="1"/>
  <c r="U122" i="1" s="1"/>
  <c r="T123" i="1"/>
  <c r="U123" i="1" s="1"/>
  <c r="T125" i="1"/>
  <c r="U125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4" i="1"/>
  <c r="U144" i="1" s="1"/>
  <c r="T147" i="1"/>
  <c r="U147" i="1" s="1"/>
  <c r="T148" i="1"/>
  <c r="U148" i="1" s="1"/>
  <c r="T149" i="1"/>
  <c r="U149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159" i="1"/>
  <c r="U159" i="1" s="1"/>
  <c r="T160" i="1"/>
  <c r="U160" i="1" s="1"/>
  <c r="T161" i="1"/>
  <c r="U161" i="1" s="1"/>
  <c r="T162" i="1"/>
  <c r="U162" i="1" s="1"/>
  <c r="T164" i="1"/>
  <c r="U164" i="1" s="1"/>
  <c r="T165" i="1"/>
  <c r="U165" i="1" s="1"/>
  <c r="T166" i="1"/>
  <c r="U166" i="1" s="1"/>
  <c r="T169" i="1"/>
  <c r="U169" i="1" s="1"/>
  <c r="T170" i="1"/>
  <c r="U170" i="1" s="1"/>
  <c r="T172" i="1"/>
  <c r="U172" i="1" s="1"/>
  <c r="T173" i="1"/>
  <c r="U173" i="1" s="1"/>
  <c r="T174" i="1"/>
  <c r="U174" i="1" s="1"/>
  <c r="T176" i="1"/>
  <c r="U176" i="1" s="1"/>
  <c r="T178" i="1"/>
  <c r="U178" i="1" s="1"/>
  <c r="T180" i="1"/>
  <c r="U180" i="1" s="1"/>
  <c r="T181" i="1"/>
  <c r="U181" i="1" s="1"/>
  <c r="T182" i="1"/>
  <c r="U182" i="1" s="1"/>
  <c r="T185" i="1"/>
  <c r="U185" i="1" s="1"/>
  <c r="T187" i="1"/>
  <c r="U187" i="1" s="1"/>
  <c r="T188" i="1"/>
  <c r="U188" i="1" s="1"/>
  <c r="T189" i="1"/>
  <c r="U189" i="1" s="1"/>
  <c r="T190" i="1"/>
  <c r="U190" i="1" s="1"/>
  <c r="T191" i="1"/>
  <c r="U191" i="1" s="1"/>
  <c r="T192" i="1"/>
  <c r="U192" i="1" s="1"/>
  <c r="T193" i="1"/>
  <c r="U193" i="1" s="1"/>
  <c r="T195" i="1"/>
  <c r="U195" i="1" s="1"/>
  <c r="T198" i="1"/>
  <c r="U198" i="1" s="1"/>
  <c r="T199" i="1"/>
  <c r="U199" i="1" s="1"/>
  <c r="T201" i="1"/>
  <c r="U201" i="1" s="1"/>
  <c r="T203" i="1"/>
  <c r="U203" i="1" s="1"/>
  <c r="T206" i="1"/>
  <c r="U206" i="1" s="1"/>
  <c r="T207" i="1"/>
  <c r="U207" i="1" s="1"/>
  <c r="T208" i="1"/>
  <c r="U208" i="1" s="1"/>
  <c r="T209" i="1"/>
  <c r="U209" i="1" s="1"/>
  <c r="T210" i="1"/>
  <c r="U210" i="1" s="1"/>
  <c r="T211" i="1"/>
  <c r="U211" i="1" s="1"/>
  <c r="T212" i="1"/>
  <c r="U212" i="1" s="1"/>
  <c r="T213" i="1"/>
  <c r="U213" i="1" s="1"/>
  <c r="T214" i="1"/>
  <c r="U214" i="1" s="1"/>
  <c r="T215" i="1"/>
  <c r="U215" i="1" s="1"/>
  <c r="T216" i="1"/>
  <c r="U216" i="1" s="1"/>
  <c r="T218" i="1"/>
  <c r="U218" i="1" s="1"/>
  <c r="T219" i="1"/>
  <c r="U219" i="1" s="1"/>
  <c r="T220" i="1"/>
  <c r="U220" i="1" s="1"/>
  <c r="T221" i="1"/>
  <c r="U221" i="1" s="1"/>
  <c r="T222" i="1"/>
  <c r="U222" i="1" s="1"/>
  <c r="T224" i="1"/>
  <c r="U224" i="1" s="1"/>
  <c r="T225" i="1"/>
  <c r="U225" i="1" s="1"/>
  <c r="T226" i="1"/>
  <c r="U226" i="1" s="1"/>
  <c r="T227" i="1"/>
  <c r="U227" i="1" s="1"/>
  <c r="T230" i="1"/>
  <c r="U230" i="1" s="1"/>
  <c r="T231" i="1"/>
  <c r="U231" i="1" s="1"/>
  <c r="T232" i="1"/>
  <c r="U232" i="1" s="1"/>
  <c r="T233" i="1"/>
  <c r="U233" i="1" s="1"/>
  <c r="T234" i="1"/>
  <c r="U234" i="1" s="1"/>
  <c r="T235" i="1"/>
  <c r="U235" i="1" s="1"/>
  <c r="T236" i="1"/>
  <c r="U236" i="1" s="1"/>
  <c r="T237" i="1"/>
  <c r="U237" i="1" s="1"/>
  <c r="T238" i="1"/>
  <c r="U238" i="1" s="1"/>
  <c r="T239" i="1"/>
  <c r="U239" i="1" s="1"/>
  <c r="T241" i="1"/>
  <c r="U241" i="1" s="1"/>
  <c r="T242" i="1"/>
  <c r="U242" i="1" s="1"/>
  <c r="T243" i="1"/>
  <c r="U243" i="1" s="1"/>
  <c r="T244" i="1"/>
  <c r="U244" i="1" s="1"/>
  <c r="T245" i="1"/>
  <c r="U245" i="1" s="1"/>
  <c r="T247" i="1"/>
  <c r="U247" i="1" s="1"/>
  <c r="T250" i="1"/>
  <c r="U250" i="1" s="1"/>
  <c r="T251" i="1"/>
  <c r="U251" i="1" s="1"/>
  <c r="T252" i="1"/>
  <c r="U252" i="1" s="1"/>
  <c r="T256" i="1"/>
  <c r="U256" i="1" s="1"/>
  <c r="T257" i="1"/>
  <c r="U257" i="1" s="1"/>
  <c r="T258" i="1"/>
  <c r="U258" i="1" s="1"/>
  <c r="T259" i="1"/>
  <c r="U259" i="1" s="1"/>
  <c r="T260" i="1"/>
  <c r="U260" i="1" s="1"/>
  <c r="T262" i="1"/>
  <c r="U262" i="1" s="1"/>
  <c r="T264" i="1"/>
  <c r="U264" i="1" s="1"/>
  <c r="T265" i="1"/>
  <c r="U265" i="1" s="1"/>
  <c r="T266" i="1"/>
  <c r="U266" i="1" s="1"/>
  <c r="T267" i="1"/>
  <c r="U267" i="1" s="1"/>
  <c r="T268" i="1"/>
  <c r="U268" i="1" s="1"/>
  <c r="T270" i="1"/>
  <c r="U270" i="1" s="1"/>
  <c r="T273" i="1"/>
  <c r="U273" i="1" s="1"/>
  <c r="T275" i="1"/>
  <c r="U275" i="1" s="1"/>
  <c r="T277" i="1"/>
  <c r="U277" i="1" s="1"/>
  <c r="T278" i="1"/>
  <c r="U278" i="1" s="1"/>
  <c r="T279" i="1"/>
  <c r="U279" i="1" s="1"/>
  <c r="T280" i="1"/>
  <c r="U280" i="1" s="1"/>
  <c r="T282" i="1"/>
  <c r="U282" i="1" s="1"/>
  <c r="T285" i="1"/>
  <c r="U285" i="1" s="1"/>
  <c r="T287" i="1"/>
  <c r="U287" i="1" s="1"/>
  <c r="T288" i="1"/>
  <c r="U288" i="1" s="1"/>
  <c r="T289" i="1"/>
  <c r="U289" i="1" s="1"/>
  <c r="T290" i="1"/>
  <c r="U290" i="1" s="1"/>
  <c r="T291" i="1"/>
  <c r="U291" i="1" s="1"/>
  <c r="T292" i="1"/>
  <c r="U292" i="1" s="1"/>
  <c r="T293" i="1"/>
  <c r="U293" i="1" s="1"/>
  <c r="T294" i="1"/>
  <c r="U294" i="1" s="1"/>
  <c r="T295" i="1"/>
  <c r="U295" i="1" s="1"/>
  <c r="T296" i="1"/>
  <c r="U296" i="1" s="1"/>
  <c r="T297" i="1"/>
  <c r="U297" i="1" s="1"/>
  <c r="T298" i="1"/>
  <c r="U298" i="1" s="1"/>
  <c r="T299" i="1"/>
  <c r="U299" i="1" s="1"/>
  <c r="T300" i="1"/>
  <c r="U300" i="1" s="1"/>
  <c r="T302" i="1"/>
  <c r="U302" i="1" s="1"/>
  <c r="T303" i="1"/>
  <c r="U303" i="1" s="1"/>
  <c r="T304" i="1"/>
  <c r="U304" i="1" s="1"/>
  <c r="T307" i="1"/>
  <c r="U307" i="1" s="1"/>
  <c r="T308" i="1"/>
  <c r="U308" i="1" s="1"/>
  <c r="T309" i="1"/>
  <c r="U309" i="1" s="1"/>
  <c r="T311" i="1"/>
  <c r="U311" i="1" s="1"/>
  <c r="T312" i="1"/>
  <c r="U312" i="1" s="1"/>
  <c r="T313" i="1"/>
  <c r="U313" i="1" s="1"/>
  <c r="T314" i="1"/>
  <c r="U314" i="1" s="1"/>
  <c r="T315" i="1"/>
  <c r="U315" i="1" s="1"/>
  <c r="T316" i="1"/>
  <c r="U316" i="1" s="1"/>
  <c r="T317" i="1"/>
  <c r="U317" i="1" s="1"/>
  <c r="T318" i="1"/>
  <c r="U318" i="1" s="1"/>
  <c r="T320" i="1"/>
  <c r="U320" i="1" s="1"/>
  <c r="T321" i="1"/>
  <c r="U321" i="1" s="1"/>
  <c r="T323" i="1"/>
  <c r="U323" i="1" s="1"/>
  <c r="T324" i="1"/>
  <c r="U324" i="1" s="1"/>
  <c r="T325" i="1"/>
  <c r="U325" i="1" s="1"/>
  <c r="T319" i="1"/>
  <c r="U319" i="1" s="1"/>
  <c r="T246" i="1"/>
  <c r="U246" i="1" s="1"/>
  <c r="T60" i="1"/>
  <c r="U60" i="1" s="1"/>
  <c r="T15" i="1"/>
  <c r="U15" i="1" s="1"/>
  <c r="T52" i="1"/>
  <c r="U52" i="1" s="1"/>
  <c r="T175" i="1"/>
  <c r="U175" i="1" s="1"/>
  <c r="T272" i="1"/>
  <c r="U272" i="1" s="1"/>
  <c r="T228" i="1"/>
  <c r="U228" i="1" s="1"/>
  <c r="T281" i="1"/>
  <c r="U281" i="1" s="1"/>
  <c r="T85" i="1"/>
  <c r="U85" i="1" s="1"/>
  <c r="T46" i="1"/>
  <c r="U46" i="1" s="1"/>
  <c r="T121" i="1"/>
  <c r="U121" i="1" s="1"/>
  <c r="T40" i="1"/>
  <c r="U40" i="1" s="1"/>
  <c r="T16" i="1"/>
  <c r="U16" i="1" s="1"/>
  <c r="T229" i="1"/>
  <c r="U229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3" i="1"/>
  <c r="O13" i="1" s="1"/>
  <c r="N17" i="1"/>
  <c r="O17" i="1" s="1"/>
  <c r="N18" i="1"/>
  <c r="O18" i="1" s="1"/>
  <c r="N21" i="1"/>
  <c r="O21" i="1" s="1"/>
  <c r="N22" i="1"/>
  <c r="O22" i="1" s="1"/>
  <c r="N23" i="1"/>
  <c r="O23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5" i="1"/>
  <c r="O35" i="1" s="1"/>
  <c r="N36" i="1"/>
  <c r="O36" i="1" s="1"/>
  <c r="N38" i="1"/>
  <c r="O38" i="1" s="1"/>
  <c r="N39" i="1"/>
  <c r="O39" i="1" s="1"/>
  <c r="N41" i="1"/>
  <c r="O41" i="1" s="1"/>
  <c r="N43" i="1"/>
  <c r="O43" i="1" s="1"/>
  <c r="N44" i="1"/>
  <c r="O44" i="1" s="1"/>
  <c r="N48" i="1"/>
  <c r="O48" i="1" s="1"/>
  <c r="N50" i="1"/>
  <c r="O50" i="1" s="1"/>
  <c r="N51" i="1"/>
  <c r="O51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1" i="1"/>
  <c r="O61" i="1" s="1"/>
  <c r="N62" i="1"/>
  <c r="O62" i="1" s="1"/>
  <c r="N64" i="1"/>
  <c r="O64" i="1" s="1"/>
  <c r="N65" i="1"/>
  <c r="O65" i="1" s="1"/>
  <c r="N66" i="1"/>
  <c r="O66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7" i="1"/>
  <c r="O77" i="1" s="1"/>
  <c r="N79" i="1"/>
  <c r="O79" i="1" s="1"/>
  <c r="N80" i="1"/>
  <c r="O80" i="1" s="1"/>
  <c r="N81" i="1"/>
  <c r="O81" i="1" s="1"/>
  <c r="N82" i="1"/>
  <c r="O82" i="1" s="1"/>
  <c r="N84" i="1"/>
  <c r="O84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5" i="1"/>
  <c r="O95" i="1" s="1"/>
  <c r="N96" i="1"/>
  <c r="O96" i="1" s="1"/>
  <c r="N97" i="1"/>
  <c r="O97" i="1" s="1"/>
  <c r="N99" i="1"/>
  <c r="O99" i="1" s="1"/>
  <c r="N100" i="1"/>
  <c r="O100" i="1" s="1"/>
  <c r="N101" i="1"/>
  <c r="O101" i="1" s="1"/>
  <c r="N102" i="1"/>
  <c r="O102" i="1" s="1"/>
  <c r="N104" i="1"/>
  <c r="O104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9" i="1"/>
  <c r="O119" i="1" s="1"/>
  <c r="N122" i="1"/>
  <c r="O122" i="1" s="1"/>
  <c r="N123" i="1"/>
  <c r="O123" i="1" s="1"/>
  <c r="N125" i="1"/>
  <c r="O125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4" i="1"/>
  <c r="O144" i="1" s="1"/>
  <c r="N147" i="1"/>
  <c r="O147" i="1" s="1"/>
  <c r="N148" i="1"/>
  <c r="O148" i="1" s="1"/>
  <c r="N149" i="1"/>
  <c r="O149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4" i="1"/>
  <c r="O164" i="1" s="1"/>
  <c r="N165" i="1"/>
  <c r="O165" i="1" s="1"/>
  <c r="N166" i="1"/>
  <c r="O166" i="1" s="1"/>
  <c r="N169" i="1"/>
  <c r="O169" i="1" s="1"/>
  <c r="N170" i="1"/>
  <c r="O170" i="1" s="1"/>
  <c r="N172" i="1"/>
  <c r="O172" i="1" s="1"/>
  <c r="N173" i="1"/>
  <c r="O173" i="1" s="1"/>
  <c r="N174" i="1"/>
  <c r="O174" i="1" s="1"/>
  <c r="N176" i="1"/>
  <c r="O176" i="1" s="1"/>
  <c r="N178" i="1"/>
  <c r="O178" i="1" s="1"/>
  <c r="N180" i="1"/>
  <c r="O180" i="1" s="1"/>
  <c r="N181" i="1"/>
  <c r="O181" i="1" s="1"/>
  <c r="N182" i="1"/>
  <c r="O182" i="1" s="1"/>
  <c r="N185" i="1"/>
  <c r="O185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5" i="1"/>
  <c r="O195" i="1" s="1"/>
  <c r="N198" i="1"/>
  <c r="O198" i="1" s="1"/>
  <c r="N199" i="1"/>
  <c r="O199" i="1" s="1"/>
  <c r="N201" i="1"/>
  <c r="O201" i="1" s="1"/>
  <c r="N203" i="1"/>
  <c r="O203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8" i="1"/>
  <c r="O218" i="1" s="1"/>
  <c r="N219" i="1"/>
  <c r="O219" i="1" s="1"/>
  <c r="N220" i="1"/>
  <c r="O220" i="1" s="1"/>
  <c r="N221" i="1"/>
  <c r="O221" i="1" s="1"/>
  <c r="N222" i="1"/>
  <c r="O222" i="1" s="1"/>
  <c r="N224" i="1"/>
  <c r="O224" i="1" s="1"/>
  <c r="N225" i="1"/>
  <c r="O225" i="1" s="1"/>
  <c r="N226" i="1"/>
  <c r="O226" i="1" s="1"/>
  <c r="N227" i="1"/>
  <c r="O227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1" i="1"/>
  <c r="O241" i="1" s="1"/>
  <c r="N242" i="1"/>
  <c r="O242" i="1" s="1"/>
  <c r="N243" i="1"/>
  <c r="O243" i="1" s="1"/>
  <c r="N244" i="1"/>
  <c r="O244" i="1" s="1"/>
  <c r="N245" i="1"/>
  <c r="O245" i="1" s="1"/>
  <c r="N247" i="1"/>
  <c r="O247" i="1" s="1"/>
  <c r="N250" i="1"/>
  <c r="O250" i="1" s="1"/>
  <c r="N251" i="1"/>
  <c r="O251" i="1" s="1"/>
  <c r="N252" i="1"/>
  <c r="O252" i="1" s="1"/>
  <c r="N256" i="1"/>
  <c r="O256" i="1" s="1"/>
  <c r="N257" i="1"/>
  <c r="O257" i="1" s="1"/>
  <c r="N258" i="1"/>
  <c r="O258" i="1" s="1"/>
  <c r="N259" i="1"/>
  <c r="O259" i="1" s="1"/>
  <c r="N260" i="1"/>
  <c r="O260" i="1" s="1"/>
  <c r="N262" i="1"/>
  <c r="O262" i="1" s="1"/>
  <c r="N264" i="1"/>
  <c r="O264" i="1" s="1"/>
  <c r="N265" i="1"/>
  <c r="O265" i="1" s="1"/>
  <c r="N266" i="1"/>
  <c r="O266" i="1" s="1"/>
  <c r="N267" i="1"/>
  <c r="O267" i="1" s="1"/>
  <c r="N268" i="1"/>
  <c r="O268" i="1" s="1"/>
  <c r="N270" i="1"/>
  <c r="O270" i="1" s="1"/>
  <c r="N273" i="1"/>
  <c r="O273" i="1" s="1"/>
  <c r="N275" i="1"/>
  <c r="O275" i="1" s="1"/>
  <c r="N277" i="1"/>
  <c r="O277" i="1" s="1"/>
  <c r="N278" i="1"/>
  <c r="O278" i="1" s="1"/>
  <c r="N279" i="1"/>
  <c r="O279" i="1" s="1"/>
  <c r="N280" i="1"/>
  <c r="O280" i="1" s="1"/>
  <c r="N282" i="1"/>
  <c r="O282" i="1" s="1"/>
  <c r="N285" i="1"/>
  <c r="O285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2" i="1"/>
  <c r="O302" i="1" s="1"/>
  <c r="N303" i="1"/>
  <c r="O303" i="1" s="1"/>
  <c r="N304" i="1"/>
  <c r="O304" i="1" s="1"/>
  <c r="N307" i="1"/>
  <c r="O307" i="1" s="1"/>
  <c r="N308" i="1"/>
  <c r="O308" i="1" s="1"/>
  <c r="N309" i="1"/>
  <c r="O309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20" i="1"/>
  <c r="O320" i="1" s="1"/>
  <c r="N321" i="1"/>
  <c r="O321" i="1" s="1"/>
  <c r="N323" i="1"/>
  <c r="O323" i="1" s="1"/>
  <c r="N324" i="1"/>
  <c r="O324" i="1" s="1"/>
  <c r="N325" i="1"/>
  <c r="O325" i="1" s="1"/>
  <c r="N319" i="1"/>
  <c r="O319" i="1" s="1"/>
  <c r="N246" i="1"/>
  <c r="O246" i="1" s="1"/>
  <c r="N60" i="1"/>
  <c r="O60" i="1" s="1"/>
  <c r="N15" i="1"/>
  <c r="O15" i="1" s="1"/>
  <c r="N52" i="1"/>
  <c r="O52" i="1" s="1"/>
  <c r="N175" i="1"/>
  <c r="O175" i="1" s="1"/>
  <c r="N272" i="1"/>
  <c r="O272" i="1" s="1"/>
  <c r="N228" i="1"/>
  <c r="O228" i="1" s="1"/>
  <c r="N281" i="1"/>
  <c r="O281" i="1" s="1"/>
  <c r="N85" i="1"/>
  <c r="O85" i="1" s="1"/>
  <c r="N46" i="1"/>
  <c r="O46" i="1" s="1"/>
  <c r="N121" i="1"/>
  <c r="O121" i="1" s="1"/>
  <c r="N40" i="1"/>
  <c r="O40" i="1" s="1"/>
  <c r="N16" i="1"/>
  <c r="O16" i="1" s="1"/>
  <c r="N229" i="1"/>
  <c r="O229" i="1" s="1"/>
  <c r="E246" i="1"/>
  <c r="E272" i="1"/>
  <c r="E85" i="1"/>
  <c r="E16" i="1"/>
  <c r="E175" i="1"/>
  <c r="E281" i="1"/>
  <c r="E121" i="1"/>
  <c r="E229" i="1"/>
  <c r="BG2" i="1"/>
  <c r="E319" i="1"/>
  <c r="E60" i="1"/>
  <c r="E15" i="1"/>
  <c r="E52" i="1"/>
  <c r="E228" i="1"/>
  <c r="E46" i="1"/>
  <c r="E40" i="1"/>
  <c r="G319" i="1"/>
  <c r="G246" i="1"/>
  <c r="G60" i="1"/>
  <c r="G15" i="1"/>
  <c r="G52" i="1"/>
  <c r="G175" i="1"/>
  <c r="G272" i="1"/>
  <c r="G228" i="1"/>
  <c r="G281" i="1"/>
  <c r="G85" i="1"/>
  <c r="G46" i="1"/>
  <c r="G121" i="1"/>
  <c r="G40" i="1"/>
  <c r="G16" i="1"/>
  <c r="G229" i="1"/>
  <c r="CC318" i="1" l="1"/>
  <c r="CC157" i="1"/>
  <c r="CC122" i="1"/>
  <c r="CC102" i="1"/>
  <c r="CC172" i="1"/>
  <c r="CC121" i="1"/>
  <c r="CC281" i="1"/>
  <c r="CC135" i="1"/>
  <c r="CC41" i="1"/>
  <c r="CC129" i="1"/>
  <c r="F269" i="1"/>
  <c r="F63" i="1"/>
  <c r="F197" i="1"/>
  <c r="F305" i="1"/>
  <c r="F67" i="1"/>
  <c r="F301" i="1"/>
  <c r="F34" i="1"/>
  <c r="F261" i="1"/>
  <c r="I143" i="1"/>
  <c r="F276" i="1"/>
  <c r="F263" i="1"/>
  <c r="F179" i="1"/>
  <c r="F143" i="1"/>
  <c r="I276" i="1"/>
  <c r="I263" i="1"/>
  <c r="I179" i="1"/>
  <c r="I34" i="1"/>
  <c r="I305" i="1"/>
  <c r="I261" i="1"/>
  <c r="I67" i="1"/>
  <c r="H179" i="1"/>
  <c r="H143" i="1"/>
  <c r="O197" i="1"/>
  <c r="I197" i="1" s="1"/>
  <c r="H197" i="1"/>
  <c r="O63" i="1"/>
  <c r="I63" i="1" s="1"/>
  <c r="H63" i="1"/>
  <c r="O269" i="1"/>
  <c r="I269" i="1" s="1"/>
  <c r="H269" i="1"/>
  <c r="H34" i="1"/>
  <c r="I301" i="1"/>
  <c r="H301" i="1"/>
  <c r="H67" i="1"/>
  <c r="H305" i="1"/>
  <c r="H261" i="1"/>
  <c r="H276" i="1"/>
  <c r="H263" i="1"/>
  <c r="BJ2" i="1"/>
  <c r="BD2" i="1"/>
  <c r="AX2" i="1"/>
  <c r="F240" i="1"/>
  <c r="F118" i="1"/>
  <c r="F20" i="1"/>
  <c r="F271" i="1"/>
  <c r="F94" i="1"/>
  <c r="F37" i="1"/>
  <c r="F200" i="1"/>
  <c r="F167" i="1"/>
  <c r="F83" i="1"/>
  <c r="F124" i="1"/>
  <c r="F78" i="1"/>
  <c r="I200" i="1"/>
  <c r="I78" i="1"/>
  <c r="H200" i="1"/>
  <c r="H78" i="1"/>
  <c r="I20" i="1"/>
  <c r="H20" i="1"/>
  <c r="I94" i="1"/>
  <c r="I37" i="1"/>
  <c r="I118" i="1"/>
  <c r="I240" i="1"/>
  <c r="H94" i="1"/>
  <c r="H37" i="1"/>
  <c r="H118" i="1"/>
  <c r="H240" i="1"/>
  <c r="I167" i="1"/>
  <c r="I83" i="1"/>
  <c r="I124" i="1"/>
  <c r="I271" i="1"/>
  <c r="H167" i="1"/>
  <c r="H83" i="1"/>
  <c r="H124" i="1"/>
  <c r="H271" i="1"/>
  <c r="F134" i="1"/>
  <c r="F150" i="1"/>
  <c r="F45" i="1"/>
  <c r="F283" i="1"/>
  <c r="F326" i="1"/>
  <c r="F168" i="1"/>
  <c r="F253" i="1"/>
  <c r="F205" i="1"/>
  <c r="F217" i="1"/>
  <c r="F184" i="1"/>
  <c r="F146" i="1"/>
  <c r="F223" i="1"/>
  <c r="F105" i="1"/>
  <c r="F286" i="1"/>
  <c r="F194" i="1"/>
  <c r="F183" i="1"/>
  <c r="F322" i="1"/>
  <c r="F255" i="1"/>
  <c r="F47" i="1"/>
  <c r="F49" i="1"/>
  <c r="F171" i="1"/>
  <c r="F103" i="1"/>
  <c r="F24" i="1"/>
  <c r="F284" i="1"/>
  <c r="F42" i="1"/>
  <c r="F196" i="1"/>
  <c r="H196" i="1"/>
  <c r="H171" i="1"/>
  <c r="H103" i="1"/>
  <c r="H24" i="1"/>
  <c r="H284" i="1"/>
  <c r="H223" i="1"/>
  <c r="H42" i="1"/>
  <c r="H146" i="1"/>
  <c r="I105" i="1"/>
  <c r="I286" i="1"/>
  <c r="I194" i="1"/>
  <c r="I183" i="1"/>
  <c r="I322" i="1"/>
  <c r="I255" i="1"/>
  <c r="I47" i="1"/>
  <c r="I103" i="1"/>
  <c r="I24" i="1"/>
  <c r="I284" i="1"/>
  <c r="I223" i="1"/>
  <c r="I42" i="1"/>
  <c r="I146" i="1"/>
  <c r="I196" i="1"/>
  <c r="H49" i="1"/>
  <c r="H217" i="1"/>
  <c r="H326" i="1"/>
  <c r="H205" i="1"/>
  <c r="H5" i="1"/>
  <c r="I171" i="1"/>
  <c r="I49" i="1"/>
  <c r="I217" i="1"/>
  <c r="I326" i="1"/>
  <c r="I205" i="1"/>
  <c r="H168" i="1"/>
  <c r="H253" i="1"/>
  <c r="H283" i="1"/>
  <c r="H150" i="1"/>
  <c r="H45" i="1"/>
  <c r="H134" i="1"/>
  <c r="H184" i="1"/>
  <c r="I253" i="1"/>
  <c r="I283" i="1"/>
  <c r="I150" i="1"/>
  <c r="I45" i="1"/>
  <c r="I134" i="1"/>
  <c r="I184" i="1"/>
  <c r="H105" i="1"/>
  <c r="H286" i="1"/>
  <c r="H194" i="1"/>
  <c r="H183" i="1"/>
  <c r="H322" i="1"/>
  <c r="H255" i="1"/>
  <c r="H47" i="1"/>
  <c r="O168" i="1"/>
  <c r="I168" i="1" s="1"/>
  <c r="CB2" i="1"/>
  <c r="CC251" i="1"/>
  <c r="BP2" i="1"/>
  <c r="CH2" i="1"/>
  <c r="BV2" i="1"/>
  <c r="H309" i="1"/>
  <c r="H317" i="1"/>
  <c r="H313" i="1"/>
  <c r="H302" i="1"/>
  <c r="H297" i="1"/>
  <c r="H293" i="1"/>
  <c r="H289" i="1"/>
  <c r="H282" i="1"/>
  <c r="H278" i="1"/>
  <c r="H272" i="1"/>
  <c r="H266" i="1"/>
  <c r="H260" i="1"/>
  <c r="H256" i="1"/>
  <c r="H247" i="1"/>
  <c r="H243" i="1"/>
  <c r="H234" i="1"/>
  <c r="H230" i="1"/>
  <c r="H226" i="1"/>
  <c r="H221" i="1"/>
  <c r="H216" i="1"/>
  <c r="H212" i="1"/>
  <c r="H208" i="1"/>
  <c r="H201" i="1"/>
  <c r="H193" i="1"/>
  <c r="H189" i="1"/>
  <c r="H182" i="1"/>
  <c r="H176" i="1"/>
  <c r="H172" i="1"/>
  <c r="H166" i="1"/>
  <c r="H161" i="1"/>
  <c r="H157" i="1"/>
  <c r="H153" i="1"/>
  <c r="H148" i="1"/>
  <c r="H141" i="1"/>
  <c r="H137" i="1"/>
  <c r="H132" i="1"/>
  <c r="H128" i="1"/>
  <c r="H122" i="1"/>
  <c r="H116" i="1"/>
  <c r="H112" i="1"/>
  <c r="H108" i="1"/>
  <c r="H102" i="1"/>
  <c r="H97" i="1"/>
  <c r="H92" i="1"/>
  <c r="H88" i="1"/>
  <c r="H84" i="1"/>
  <c r="H79" i="1"/>
  <c r="H73" i="1"/>
  <c r="H69" i="1"/>
  <c r="H64" i="1"/>
  <c r="H59" i="1"/>
  <c r="H55" i="1"/>
  <c r="H44" i="1"/>
  <c r="H39" i="1"/>
  <c r="H33" i="1"/>
  <c r="H29" i="1"/>
  <c r="H25" i="1"/>
  <c r="H18" i="1"/>
  <c r="H13" i="1"/>
  <c r="H8" i="1"/>
  <c r="H325" i="1"/>
  <c r="H320" i="1"/>
  <c r="H312" i="1"/>
  <c r="H300" i="1"/>
  <c r="H296" i="1"/>
  <c r="H292" i="1"/>
  <c r="H288" i="1"/>
  <c r="H281" i="1"/>
  <c r="H277" i="1"/>
  <c r="H270" i="1"/>
  <c r="H265" i="1"/>
  <c r="H259" i="1"/>
  <c r="H252" i="1"/>
  <c r="H246" i="1"/>
  <c r="H242" i="1"/>
  <c r="H237" i="1"/>
  <c r="H233" i="1"/>
  <c r="H229" i="1"/>
  <c r="H215" i="1"/>
  <c r="H211" i="1"/>
  <c r="H207" i="1"/>
  <c r="H199" i="1"/>
  <c r="H192" i="1"/>
  <c r="H188" i="1"/>
  <c r="H181" i="1"/>
  <c r="H175" i="1"/>
  <c r="H165" i="1"/>
  <c r="H160" i="1"/>
  <c r="H156" i="1"/>
  <c r="H152" i="1"/>
  <c r="H147" i="1"/>
  <c r="H140" i="1"/>
  <c r="H136" i="1"/>
  <c r="H131" i="1"/>
  <c r="H121" i="1"/>
  <c r="H115" i="1"/>
  <c r="H111" i="1"/>
  <c r="H107" i="1"/>
  <c r="H101" i="1"/>
  <c r="H96" i="1"/>
  <c r="H91" i="1"/>
  <c r="H87" i="1"/>
  <c r="H82" i="1"/>
  <c r="H77" i="1"/>
  <c r="H72" i="1"/>
  <c r="H68" i="1"/>
  <c r="H62" i="1"/>
  <c r="H58" i="1"/>
  <c r="H54" i="1"/>
  <c r="H50" i="1"/>
  <c r="H43" i="1"/>
  <c r="H38" i="1"/>
  <c r="H32" i="1"/>
  <c r="H28" i="1"/>
  <c r="H23" i="1"/>
  <c r="H17" i="1"/>
  <c r="H11" i="1"/>
  <c r="H7" i="1"/>
  <c r="H319" i="1"/>
  <c r="H315" i="1"/>
  <c r="H311" i="1"/>
  <c r="H304" i="1"/>
  <c r="H299" i="1"/>
  <c r="H295" i="1"/>
  <c r="H291" i="1"/>
  <c r="H287" i="1"/>
  <c r="H280" i="1"/>
  <c r="H275" i="1"/>
  <c r="H268" i="1"/>
  <c r="H264" i="1"/>
  <c r="H258" i="1"/>
  <c r="H251" i="1"/>
  <c r="H245" i="1"/>
  <c r="H241" i="1"/>
  <c r="H232" i="1"/>
  <c r="H228" i="1"/>
  <c r="H224" i="1"/>
  <c r="H219" i="1"/>
  <c r="H210" i="1"/>
  <c r="H206" i="1"/>
  <c r="H198" i="1"/>
  <c r="H191" i="1"/>
  <c r="H187" i="1"/>
  <c r="H180" i="1"/>
  <c r="H174" i="1"/>
  <c r="H170" i="1"/>
  <c r="H164" i="1"/>
  <c r="H159" i="1"/>
  <c r="H155" i="1"/>
  <c r="H151" i="1"/>
  <c r="H144" i="1"/>
  <c r="H139" i="1"/>
  <c r="H135" i="1"/>
  <c r="H130" i="1"/>
  <c r="H125" i="1"/>
  <c r="H119" i="1"/>
  <c r="H106" i="1"/>
  <c r="H100" i="1"/>
  <c r="H95" i="1"/>
  <c r="H90" i="1"/>
  <c r="H86" i="1"/>
  <c r="H81" i="1"/>
  <c r="H75" i="1"/>
  <c r="H71" i="1"/>
  <c r="H66" i="1"/>
  <c r="H61" i="1"/>
  <c r="H57" i="1"/>
  <c r="H53" i="1"/>
  <c r="H48" i="1"/>
  <c r="H41" i="1"/>
  <c r="H36" i="1"/>
  <c r="H27" i="1"/>
  <c r="H22" i="1"/>
  <c r="H16" i="1"/>
  <c r="H10" i="1"/>
  <c r="H318" i="1"/>
  <c r="H314" i="1"/>
  <c r="H303" i="1"/>
  <c r="H298" i="1"/>
  <c r="H294" i="1"/>
  <c r="H290" i="1"/>
  <c r="H279" i="1"/>
  <c r="H273" i="1"/>
  <c r="H267" i="1"/>
  <c r="H262" i="1"/>
  <c r="H250" i="1"/>
  <c r="H244" i="1"/>
  <c r="H239" i="1"/>
  <c r="H235" i="1"/>
  <c r="H231" i="1"/>
  <c r="H227" i="1"/>
  <c r="H222" i="1"/>
  <c r="H218" i="1"/>
  <c r="H213" i="1"/>
  <c r="H209" i="1"/>
  <c r="H203" i="1"/>
  <c r="H195" i="1"/>
  <c r="H185" i="1"/>
  <c r="H173" i="1"/>
  <c r="H169" i="1"/>
  <c r="H158" i="1"/>
  <c r="H154" i="1"/>
  <c r="H149" i="1"/>
  <c r="H142" i="1"/>
  <c r="H138" i="1"/>
  <c r="H129" i="1"/>
  <c r="H117" i="1"/>
  <c r="H113" i="1"/>
  <c r="H109" i="1"/>
  <c r="H104" i="1"/>
  <c r="H93" i="1"/>
  <c r="H89" i="1"/>
  <c r="H85" i="1"/>
  <c r="H80" i="1"/>
  <c r="H70" i="1"/>
  <c r="H65" i="1"/>
  <c r="H60" i="1"/>
  <c r="H56" i="1"/>
  <c r="H52" i="1"/>
  <c r="H46" i="1"/>
  <c r="H40" i="1"/>
  <c r="H35" i="1"/>
  <c r="H30" i="1"/>
  <c r="H26" i="1"/>
  <c r="H21" i="1"/>
  <c r="H15" i="1"/>
  <c r="H9" i="1"/>
  <c r="AM57" i="1"/>
  <c r="AM141" i="1"/>
  <c r="AM10" i="1"/>
  <c r="AM22" i="1"/>
  <c r="AM16" i="1"/>
  <c r="AM137" i="1"/>
  <c r="AM48" i="1"/>
  <c r="I48" i="1" s="1"/>
  <c r="AM81" i="1"/>
  <c r="AM43" i="1"/>
  <c r="I43" i="1" s="1"/>
  <c r="AM192" i="1"/>
  <c r="AM71" i="1"/>
  <c r="AM188" i="1"/>
  <c r="AM66" i="1"/>
  <c r="AM33" i="1"/>
  <c r="AM5" i="1"/>
  <c r="AM160" i="1"/>
  <c r="AM109" i="1"/>
  <c r="AM7" i="1"/>
  <c r="AM13" i="1"/>
  <c r="AM272" i="1"/>
  <c r="AM270" i="1"/>
  <c r="AM229" i="1"/>
  <c r="AM25" i="1"/>
  <c r="AM115" i="1"/>
  <c r="AM32" i="1"/>
  <c r="I32" i="1" s="1"/>
  <c r="AM225" i="1"/>
  <c r="AM161" i="1"/>
  <c r="AM128" i="1"/>
  <c r="AM99" i="1"/>
  <c r="AM61" i="1"/>
  <c r="AM39" i="1"/>
  <c r="AM27" i="1"/>
  <c r="AM125" i="1"/>
  <c r="AM96" i="1"/>
  <c r="AM79" i="1"/>
  <c r="AM64" i="1"/>
  <c r="AM51" i="1"/>
  <c r="AM41" i="1"/>
  <c r="AM135" i="1"/>
  <c r="I135" i="1" s="1"/>
  <c r="AM119" i="1"/>
  <c r="AM107" i="1"/>
  <c r="AM88" i="1"/>
  <c r="AM29" i="1"/>
  <c r="AM18" i="1"/>
  <c r="AM130" i="1"/>
  <c r="AM101" i="1"/>
  <c r="AM84" i="1"/>
  <c r="AM69" i="1"/>
  <c r="AM59" i="1"/>
  <c r="AM44" i="1"/>
  <c r="F40" i="1"/>
  <c r="AM9" i="1"/>
  <c r="AM241" i="1"/>
  <c r="AM207" i="1"/>
  <c r="AM147" i="1"/>
  <c r="AM74" i="1"/>
  <c r="AM52" i="1"/>
  <c r="AM247" i="1"/>
  <c r="AM211" i="1"/>
  <c r="AM175" i="1"/>
  <c r="AM152" i="1"/>
  <c r="AM89" i="1"/>
  <c r="AM38" i="1"/>
  <c r="AM281" i="1"/>
  <c r="AM291" i="1"/>
  <c r="AM236" i="1"/>
  <c r="AM220" i="1"/>
  <c r="AM199" i="1"/>
  <c r="AM182" i="1"/>
  <c r="AM172" i="1"/>
  <c r="AM156" i="1"/>
  <c r="AM132" i="1"/>
  <c r="AM122" i="1"/>
  <c r="AM113" i="1"/>
  <c r="AM104" i="1"/>
  <c r="AM93" i="1"/>
  <c r="AM86" i="1"/>
  <c r="AM75" i="1"/>
  <c r="AM290" i="1"/>
  <c r="AM280" i="1"/>
  <c r="AM268" i="1"/>
  <c r="AM239" i="1"/>
  <c r="AM231" i="1"/>
  <c r="AM224" i="1"/>
  <c r="AM214" i="1"/>
  <c r="AM206" i="1"/>
  <c r="AM191" i="1"/>
  <c r="I191" i="1" s="1"/>
  <c r="AM180" i="1"/>
  <c r="AM170" i="1"/>
  <c r="AM159" i="1"/>
  <c r="AM151" i="1"/>
  <c r="AM121" i="1"/>
  <c r="AM116" i="1"/>
  <c r="I116" i="1" s="1"/>
  <c r="AM108" i="1"/>
  <c r="AM102" i="1"/>
  <c r="AM85" i="1"/>
  <c r="AM70" i="1"/>
  <c r="AM65" i="1"/>
  <c r="AM46" i="1"/>
  <c r="AM30" i="1"/>
  <c r="I30" i="1" s="1"/>
  <c r="AM15" i="1"/>
  <c r="AM282" i="1"/>
  <c r="AM250" i="1"/>
  <c r="AM232" i="1"/>
  <c r="AM215" i="1"/>
  <c r="AM193" i="1"/>
  <c r="AM181" i="1"/>
  <c r="AM165" i="1"/>
  <c r="AM153" i="1"/>
  <c r="AM112" i="1"/>
  <c r="AM53" i="1"/>
  <c r="AM111" i="1"/>
  <c r="AM91" i="1"/>
  <c r="AM73" i="1"/>
  <c r="AM55" i="1"/>
  <c r="AM36" i="1"/>
  <c r="AM260" i="1"/>
  <c r="AM242" i="1"/>
  <c r="AM233" i="1"/>
  <c r="AM226" i="1"/>
  <c r="AM216" i="1"/>
  <c r="AM208" i="1"/>
  <c r="AM92" i="1"/>
  <c r="AM56" i="1"/>
  <c r="AM21" i="1"/>
  <c r="AM140" i="1"/>
  <c r="AM6" i="1"/>
  <c r="AM259" i="1"/>
  <c r="AM324" i="1"/>
  <c r="AM319" i="1"/>
  <c r="AM315" i="1"/>
  <c r="AM311" i="1"/>
  <c r="I311" i="1" s="1"/>
  <c r="AM307" i="1"/>
  <c r="AM300" i="1"/>
  <c r="AM296" i="1"/>
  <c r="AM288" i="1"/>
  <c r="AM278" i="1"/>
  <c r="AM266" i="1"/>
  <c r="I266" i="1" s="1"/>
  <c r="AM257" i="1"/>
  <c r="AM245" i="1"/>
  <c r="AM237" i="1"/>
  <c r="AM230" i="1"/>
  <c r="I230" i="1" s="1"/>
  <c r="AM221" i="1"/>
  <c r="AM212" i="1"/>
  <c r="AM201" i="1"/>
  <c r="AM189" i="1"/>
  <c r="I189" i="1" s="1"/>
  <c r="AM176" i="1"/>
  <c r="AM166" i="1"/>
  <c r="AM157" i="1"/>
  <c r="AM148" i="1"/>
  <c r="I148" i="1" s="1"/>
  <c r="AM138" i="1"/>
  <c r="AM133" i="1"/>
  <c r="AM129" i="1"/>
  <c r="AM123" i="1"/>
  <c r="AM117" i="1"/>
  <c r="AM114" i="1"/>
  <c r="AM110" i="1"/>
  <c r="AM106" i="1"/>
  <c r="AM100" i="1"/>
  <c r="AM95" i="1"/>
  <c r="I95" i="1" s="1"/>
  <c r="AM90" i="1"/>
  <c r="AM87" i="1"/>
  <c r="AM82" i="1"/>
  <c r="AM77" i="1"/>
  <c r="I77" i="1" s="1"/>
  <c r="AM72" i="1"/>
  <c r="AM68" i="1"/>
  <c r="AM62" i="1"/>
  <c r="AM58" i="1"/>
  <c r="I58" i="1" s="1"/>
  <c r="AM54" i="1"/>
  <c r="AM50" i="1"/>
  <c r="AM40" i="1"/>
  <c r="AM35" i="1"/>
  <c r="I35" i="1" s="1"/>
  <c r="AM31" i="1"/>
  <c r="AM28" i="1"/>
  <c r="AM23" i="1"/>
  <c r="AM17" i="1"/>
  <c r="I17" i="1" s="1"/>
  <c r="AM11" i="1"/>
  <c r="AM8" i="1"/>
  <c r="AM292" i="1"/>
  <c r="I292" i="1" s="1"/>
  <c r="AM251" i="1"/>
  <c r="AM97" i="1"/>
  <c r="AM80" i="1"/>
  <c r="AM60" i="1"/>
  <c r="AM26" i="1"/>
  <c r="AM323" i="1"/>
  <c r="AM318" i="1"/>
  <c r="AM314" i="1"/>
  <c r="AM304" i="1"/>
  <c r="I304" i="1" s="1"/>
  <c r="AM299" i="1"/>
  <c r="AM295" i="1"/>
  <c r="AM277" i="1"/>
  <c r="AM265" i="1"/>
  <c r="AM256" i="1"/>
  <c r="I256" i="1" s="1"/>
  <c r="AM244" i="1"/>
  <c r="AM321" i="1"/>
  <c r="AM317" i="1"/>
  <c r="I317" i="1" s="1"/>
  <c r="AM313" i="1"/>
  <c r="AM309" i="1"/>
  <c r="I309" i="1" s="1"/>
  <c r="AM298" i="1"/>
  <c r="AM294" i="1"/>
  <c r="AM287" i="1"/>
  <c r="I287" i="1" s="1"/>
  <c r="AM275" i="1"/>
  <c r="I275" i="1" s="1"/>
  <c r="AM264" i="1"/>
  <c r="AM243" i="1"/>
  <c r="I243" i="1" s="1"/>
  <c r="AM235" i="1"/>
  <c r="AM228" i="1"/>
  <c r="AM219" i="1"/>
  <c r="AM210" i="1"/>
  <c r="I210" i="1" s="1"/>
  <c r="AM198" i="1"/>
  <c r="AM187" i="1"/>
  <c r="AM174" i="1"/>
  <c r="AM164" i="1"/>
  <c r="I164" i="1" s="1"/>
  <c r="AM155" i="1"/>
  <c r="AM144" i="1"/>
  <c r="AM136" i="1"/>
  <c r="AM131" i="1"/>
  <c r="AM127" i="1"/>
  <c r="AM325" i="1"/>
  <c r="AM320" i="1"/>
  <c r="AM316" i="1"/>
  <c r="AM312" i="1"/>
  <c r="AM308" i="1"/>
  <c r="AM302" i="1"/>
  <c r="AM297" i="1"/>
  <c r="I297" i="1" s="1"/>
  <c r="AM293" i="1"/>
  <c r="AM289" i="1"/>
  <c r="AM285" i="1"/>
  <c r="AM279" i="1"/>
  <c r="I279" i="1" s="1"/>
  <c r="AM273" i="1"/>
  <c r="AM267" i="1"/>
  <c r="AM262" i="1"/>
  <c r="AM258" i="1"/>
  <c r="I258" i="1" s="1"/>
  <c r="AM252" i="1"/>
  <c r="AM246" i="1"/>
  <c r="AM238" i="1"/>
  <c r="AM234" i="1"/>
  <c r="I234" i="1" s="1"/>
  <c r="AM227" i="1"/>
  <c r="AM222" i="1"/>
  <c r="AM218" i="1"/>
  <c r="AM213" i="1"/>
  <c r="I213" i="1" s="1"/>
  <c r="AM209" i="1"/>
  <c r="AM203" i="1"/>
  <c r="AM195" i="1"/>
  <c r="AM190" i="1"/>
  <c r="AM185" i="1"/>
  <c r="AM178" i="1"/>
  <c r="AM173" i="1"/>
  <c r="AM169" i="1"/>
  <c r="AM162" i="1"/>
  <c r="AM158" i="1"/>
  <c r="AM154" i="1"/>
  <c r="AM149" i="1"/>
  <c r="I149" i="1" s="1"/>
  <c r="AM142" i="1"/>
  <c r="AM139" i="1"/>
  <c r="AS169" i="1"/>
  <c r="AR2" i="1"/>
  <c r="AL2" i="1"/>
  <c r="AM303" i="1"/>
  <c r="I303" i="1" s="1"/>
  <c r="Z2" i="1"/>
  <c r="T2" i="1"/>
  <c r="F246" i="1"/>
  <c r="N2" i="1"/>
  <c r="F52" i="1"/>
  <c r="F15" i="1"/>
  <c r="F319" i="1"/>
  <c r="F175" i="1"/>
  <c r="F229" i="1"/>
  <c r="F16" i="1"/>
  <c r="F281" i="1"/>
  <c r="F121" i="1"/>
  <c r="F85" i="1"/>
  <c r="F46" i="1"/>
  <c r="F228" i="1"/>
  <c r="F60" i="1"/>
  <c r="F272" i="1"/>
  <c r="Q2" i="1"/>
  <c r="K2" i="1"/>
  <c r="C2" i="1" l="1"/>
  <c r="H2" i="1" s="1"/>
  <c r="I251" i="1"/>
  <c r="I169" i="1"/>
  <c r="I5" i="1"/>
  <c r="I154" i="1"/>
  <c r="I173" i="1"/>
  <c r="I195" i="1"/>
  <c r="I218" i="1"/>
  <c r="I262" i="1"/>
  <c r="I302" i="1"/>
  <c r="I320" i="1"/>
  <c r="I155" i="1"/>
  <c r="I198" i="1"/>
  <c r="I235" i="1"/>
  <c r="I264" i="1"/>
  <c r="I277" i="1"/>
  <c r="I314" i="1"/>
  <c r="I60" i="1"/>
  <c r="I23" i="1"/>
  <c r="I40" i="1"/>
  <c r="I62" i="1"/>
  <c r="I82" i="1"/>
  <c r="I100" i="1"/>
  <c r="I117" i="1"/>
  <c r="I138" i="1"/>
  <c r="I176" i="1"/>
  <c r="I221" i="1"/>
  <c r="I296" i="1"/>
  <c r="I315" i="1"/>
  <c r="I92" i="1"/>
  <c r="I53" i="1"/>
  <c r="I181" i="1"/>
  <c r="I250" i="1"/>
  <c r="I75" i="1"/>
  <c r="I113" i="1"/>
  <c r="I172" i="1"/>
  <c r="I38" i="1"/>
  <c r="I211" i="1"/>
  <c r="I147" i="1"/>
  <c r="I84" i="1"/>
  <c r="I29" i="1"/>
  <c r="I79" i="1"/>
  <c r="I39" i="1"/>
  <c r="I161" i="1"/>
  <c r="I25" i="1"/>
  <c r="I13" i="1"/>
  <c r="I160" i="1"/>
  <c r="I188" i="1"/>
  <c r="I81" i="1"/>
  <c r="I22" i="1"/>
  <c r="I80" i="1"/>
  <c r="I140" i="1"/>
  <c r="I216" i="1"/>
  <c r="I233" i="1"/>
  <c r="I260" i="1"/>
  <c r="I55" i="1"/>
  <c r="I91" i="1"/>
  <c r="I112" i="1"/>
  <c r="I193" i="1"/>
  <c r="I282" i="1"/>
  <c r="I65" i="1"/>
  <c r="I85" i="1"/>
  <c r="I108" i="1"/>
  <c r="I121" i="1"/>
  <c r="I159" i="1"/>
  <c r="I180" i="1"/>
  <c r="I206" i="1"/>
  <c r="I224" i="1"/>
  <c r="I239" i="1"/>
  <c r="I280" i="1"/>
  <c r="I86" i="1"/>
  <c r="I122" i="1"/>
  <c r="I182" i="1"/>
  <c r="I291" i="1"/>
  <c r="I89" i="1"/>
  <c r="I247" i="1"/>
  <c r="I207" i="1"/>
  <c r="I44" i="1"/>
  <c r="I101" i="1"/>
  <c r="I88" i="1"/>
  <c r="I41" i="1"/>
  <c r="I96" i="1"/>
  <c r="I61" i="1"/>
  <c r="I229" i="1"/>
  <c r="I7" i="1"/>
  <c r="I71" i="1"/>
  <c r="I10" i="1"/>
  <c r="I142" i="1"/>
  <c r="I185" i="1"/>
  <c r="I209" i="1"/>
  <c r="I227" i="1"/>
  <c r="I252" i="1"/>
  <c r="I273" i="1"/>
  <c r="I293" i="1"/>
  <c r="I312" i="1"/>
  <c r="I136" i="1"/>
  <c r="I174" i="1"/>
  <c r="I219" i="1"/>
  <c r="I298" i="1"/>
  <c r="I313" i="1"/>
  <c r="I299" i="1"/>
  <c r="I97" i="1"/>
  <c r="I11" i="1"/>
  <c r="I54" i="1"/>
  <c r="I72" i="1"/>
  <c r="I90" i="1"/>
  <c r="I129" i="1"/>
  <c r="I157" i="1"/>
  <c r="I201" i="1"/>
  <c r="I237" i="1"/>
  <c r="I278" i="1"/>
  <c r="I21" i="1"/>
  <c r="I153" i="1"/>
  <c r="I215" i="1"/>
  <c r="I93" i="1"/>
  <c r="I132" i="1"/>
  <c r="I199" i="1"/>
  <c r="I152" i="1"/>
  <c r="I52" i="1"/>
  <c r="I241" i="1"/>
  <c r="I59" i="1"/>
  <c r="I130" i="1"/>
  <c r="I107" i="1"/>
  <c r="I125" i="1"/>
  <c r="I270" i="1"/>
  <c r="I33" i="1"/>
  <c r="I192" i="1"/>
  <c r="I137" i="1"/>
  <c r="I141" i="1"/>
  <c r="I139" i="1"/>
  <c r="I158" i="1"/>
  <c r="I203" i="1"/>
  <c r="I222" i="1"/>
  <c r="I246" i="1"/>
  <c r="I267" i="1"/>
  <c r="I289" i="1"/>
  <c r="I325" i="1"/>
  <c r="I131" i="1"/>
  <c r="I144" i="1"/>
  <c r="I187" i="1"/>
  <c r="I228" i="1"/>
  <c r="I294" i="1"/>
  <c r="I244" i="1"/>
  <c r="I265" i="1"/>
  <c r="I295" i="1"/>
  <c r="I318" i="1"/>
  <c r="I26" i="1"/>
  <c r="I8" i="1"/>
  <c r="I28" i="1"/>
  <c r="I50" i="1"/>
  <c r="I68" i="1"/>
  <c r="I87" i="1"/>
  <c r="I106" i="1"/>
  <c r="I166" i="1"/>
  <c r="I212" i="1"/>
  <c r="I245" i="1"/>
  <c r="I288" i="1"/>
  <c r="I300" i="1"/>
  <c r="I319" i="1"/>
  <c r="I259" i="1"/>
  <c r="I56" i="1"/>
  <c r="I208" i="1"/>
  <c r="I226" i="1"/>
  <c r="I242" i="1"/>
  <c r="I36" i="1"/>
  <c r="I73" i="1"/>
  <c r="I111" i="1"/>
  <c r="I165" i="1"/>
  <c r="I232" i="1"/>
  <c r="I15" i="1"/>
  <c r="I46" i="1"/>
  <c r="I70" i="1"/>
  <c r="I102" i="1"/>
  <c r="I151" i="1"/>
  <c r="I170" i="1"/>
  <c r="I231" i="1"/>
  <c r="I268" i="1"/>
  <c r="I290" i="1"/>
  <c r="I104" i="1"/>
  <c r="I156" i="1"/>
  <c r="I281" i="1"/>
  <c r="I175" i="1"/>
  <c r="I9" i="1"/>
  <c r="I69" i="1"/>
  <c r="I18" i="1"/>
  <c r="I119" i="1"/>
  <c r="I64" i="1"/>
  <c r="I27" i="1"/>
  <c r="I128" i="1"/>
  <c r="I115" i="1"/>
  <c r="I272" i="1"/>
  <c r="I109" i="1"/>
  <c r="I66" i="1"/>
  <c r="I16" i="1"/>
  <c r="I57" i="1"/>
  <c r="X2" i="1"/>
  <c r="R2" i="1"/>
  <c r="L2" i="1"/>
  <c r="AF2" i="1"/>
  <c r="F24" i="3"/>
  <c r="E92" i="1"/>
  <c r="E208" i="1"/>
  <c r="E230" i="1"/>
  <c r="E139" i="1"/>
  <c r="E152" i="1"/>
  <c r="E252" i="1"/>
  <c r="E97" i="1"/>
  <c r="E104" i="1"/>
  <c r="E77" i="1"/>
  <c r="E132" i="1"/>
  <c r="E242" i="1"/>
  <c r="E156" i="1"/>
  <c r="E207" i="1"/>
  <c r="E234" i="1"/>
  <c r="E58" i="1"/>
  <c r="E315" i="1"/>
  <c r="E311" i="1"/>
  <c r="E302" i="1"/>
  <c r="E140" i="1"/>
  <c r="G92" i="1"/>
  <c r="G208" i="1"/>
  <c r="G230" i="1"/>
  <c r="G139" i="1"/>
  <c r="G152" i="1"/>
  <c r="G252" i="1"/>
  <c r="G97" i="1"/>
  <c r="G104" i="1"/>
  <c r="G77" i="1"/>
  <c r="G132" i="1"/>
  <c r="G242" i="1"/>
  <c r="G156" i="1"/>
  <c r="G207" i="1"/>
  <c r="G234" i="1"/>
  <c r="G58" i="1"/>
  <c r="G315" i="1"/>
  <c r="G311" i="1"/>
  <c r="G302" i="1"/>
  <c r="G140" i="1"/>
  <c r="E66" i="1"/>
  <c r="E312" i="1"/>
  <c r="E108" i="1"/>
  <c r="E268" i="1"/>
  <c r="E135" i="1"/>
  <c r="E226" i="1"/>
  <c r="E148" i="1"/>
  <c r="E41" i="1"/>
  <c r="E149" i="1"/>
  <c r="E174" i="1"/>
  <c r="E251" i="1"/>
  <c r="G66" i="1"/>
  <c r="G312" i="1"/>
  <c r="G108" i="1"/>
  <c r="G268" i="1"/>
  <c r="G135" i="1"/>
  <c r="G226" i="1"/>
  <c r="G148" i="1"/>
  <c r="G41" i="1"/>
  <c r="G149" i="1"/>
  <c r="G174" i="1"/>
  <c r="G251" i="1"/>
  <c r="F34" i="3"/>
  <c r="F35" i="3"/>
  <c r="F25" i="3"/>
  <c r="F16" i="3"/>
  <c r="E260" i="1"/>
  <c r="G260" i="1"/>
  <c r="E22" i="1"/>
  <c r="G22" i="1"/>
  <c r="E176" i="1"/>
  <c r="G176" i="1"/>
  <c r="E131" i="1"/>
  <c r="G131" i="1"/>
  <c r="E117" i="1"/>
  <c r="G117" i="1"/>
  <c r="F302" i="1" l="1"/>
  <c r="F311" i="1"/>
  <c r="F234" i="1"/>
  <c r="F97" i="1"/>
  <c r="F92" i="1"/>
  <c r="F77" i="1"/>
  <c r="F207" i="1"/>
  <c r="F156" i="1"/>
  <c r="F140" i="1"/>
  <c r="F58" i="1"/>
  <c r="F242" i="1"/>
  <c r="F104" i="1"/>
  <c r="F139" i="1"/>
  <c r="F132" i="1"/>
  <c r="F252" i="1"/>
  <c r="F230" i="1"/>
  <c r="F315" i="1"/>
  <c r="F152" i="1"/>
  <c r="F208" i="1"/>
  <c r="F108" i="1"/>
  <c r="F66" i="1"/>
  <c r="F226" i="1"/>
  <c r="F268" i="1"/>
  <c r="F251" i="1"/>
  <c r="F149" i="1"/>
  <c r="F148" i="1"/>
  <c r="F312" i="1"/>
  <c r="F174" i="1"/>
  <c r="F41" i="1"/>
  <c r="F135" i="1"/>
  <c r="E17" i="2"/>
  <c r="F17" i="2"/>
  <c r="F22" i="3"/>
  <c r="F23" i="3"/>
  <c r="F26" i="3"/>
  <c r="F27" i="3"/>
  <c r="F28" i="3"/>
  <c r="F29" i="3"/>
  <c r="F30" i="3"/>
  <c r="F31" i="3"/>
  <c r="F32" i="3"/>
  <c r="F33" i="3"/>
  <c r="F2" i="3"/>
  <c r="A2" i="1"/>
  <c r="A3" i="1"/>
  <c r="A1" i="1" l="1"/>
  <c r="F17" i="3"/>
  <c r="F3" i="3"/>
  <c r="F4" i="3"/>
  <c r="F5" i="3"/>
  <c r="F6" i="3"/>
  <c r="F7" i="3"/>
  <c r="F9" i="3"/>
  <c r="F10" i="3"/>
  <c r="F11" i="3"/>
  <c r="F12" i="3"/>
  <c r="F13" i="3"/>
  <c r="F14" i="3"/>
  <c r="F15" i="3"/>
  <c r="F18" i="3"/>
  <c r="F19" i="3"/>
  <c r="F20" i="3"/>
  <c r="F21" i="3"/>
  <c r="F260" i="1"/>
  <c r="F22" i="1"/>
  <c r="F176" i="1"/>
  <c r="F131" i="1"/>
  <c r="F117" i="1"/>
  <c r="G182" i="1"/>
  <c r="G158" i="1"/>
  <c r="G209" i="1"/>
  <c r="G39" i="1"/>
  <c r="G287" i="1"/>
  <c r="G195" i="1"/>
  <c r="G270" i="1"/>
  <c r="G159" i="1"/>
  <c r="G221" i="1"/>
  <c r="G151" i="1"/>
  <c r="G198" i="1"/>
  <c r="G28" i="1"/>
  <c r="G241" i="1"/>
  <c r="G10" i="1"/>
  <c r="G259" i="1"/>
  <c r="G93" i="1"/>
  <c r="G35" i="1"/>
  <c r="G13" i="1"/>
  <c r="G27" i="1"/>
  <c r="G73" i="1"/>
  <c r="G59" i="1"/>
  <c r="G296" i="1"/>
  <c r="G43" i="1"/>
  <c r="G237" i="1"/>
  <c r="G79" i="1"/>
  <c r="G256" i="1"/>
  <c r="G50" i="1"/>
  <c r="G215" i="1"/>
  <c r="G25" i="1"/>
  <c r="G264" i="1"/>
  <c r="G64" i="1"/>
  <c r="G231" i="1"/>
  <c r="G280" i="1"/>
  <c r="G267" i="1"/>
  <c r="G32" i="1"/>
  <c r="G90" i="1"/>
  <c r="G75" i="1"/>
  <c r="G262" i="1"/>
  <c r="G189" i="1"/>
  <c r="G219" i="1"/>
  <c r="G56" i="1"/>
  <c r="G138" i="1"/>
  <c r="G318" i="1"/>
  <c r="G137" i="1"/>
  <c r="G44" i="1"/>
  <c r="G33" i="1"/>
  <c r="G169" i="1"/>
  <c r="G129" i="1"/>
  <c r="G213" i="1"/>
  <c r="G309" i="1"/>
  <c r="G314" i="1"/>
  <c r="G116" i="1"/>
  <c r="G18" i="1"/>
  <c r="G26" i="1"/>
  <c r="G38" i="1"/>
  <c r="G54" i="1"/>
  <c r="G61" i="1"/>
  <c r="G62" i="1"/>
  <c r="G65" i="1"/>
  <c r="G68" i="1"/>
  <c r="G69" i="1"/>
  <c r="G71" i="1"/>
  <c r="G80" i="1"/>
  <c r="G81" i="1"/>
  <c r="G84" i="1"/>
  <c r="G88" i="1"/>
  <c r="G91" i="1"/>
  <c r="G95" i="1"/>
  <c r="G109" i="1"/>
  <c r="G112" i="1"/>
  <c r="G113" i="1"/>
  <c r="G119" i="1"/>
  <c r="G125" i="1"/>
  <c r="G136" i="1"/>
  <c r="G157" i="1"/>
  <c r="G164" i="1"/>
  <c r="G166" i="1"/>
  <c r="G192" i="1"/>
  <c r="G199" i="1"/>
  <c r="G201" i="1"/>
  <c r="G212" i="1"/>
  <c r="G239" i="1"/>
  <c r="G243" i="1"/>
  <c r="G244" i="1"/>
  <c r="G250" i="1"/>
  <c r="G278" i="1"/>
  <c r="G279" i="1"/>
  <c r="G282" i="1"/>
  <c r="G288" i="1"/>
  <c r="G290" i="1"/>
  <c r="G292" i="1"/>
  <c r="G293" i="1"/>
  <c r="G294" i="1"/>
  <c r="G295" i="1"/>
  <c r="G304" i="1"/>
  <c r="G325" i="1"/>
  <c r="G5" i="1"/>
  <c r="G9" i="1"/>
  <c r="G82" i="1"/>
  <c r="G203" i="1"/>
  <c r="G30" i="1"/>
  <c r="G258" i="1"/>
  <c r="G96" i="1"/>
  <c r="G17" i="1"/>
  <c r="G185" i="1"/>
  <c r="G216" i="1"/>
  <c r="G245" i="1"/>
  <c r="G141" i="1"/>
  <c r="G265" i="1"/>
  <c r="G180" i="1"/>
  <c r="G23" i="1"/>
  <c r="G57" i="1"/>
  <c r="G102" i="1"/>
  <c r="G130" i="1"/>
  <c r="G153" i="1"/>
  <c r="G222" i="1"/>
  <c r="G266" i="1"/>
  <c r="G154" i="1"/>
  <c r="G122" i="1"/>
  <c r="G86" i="1"/>
  <c r="G101" i="1"/>
  <c r="G173" i="1"/>
  <c r="G53" i="1"/>
  <c r="G36" i="1"/>
  <c r="G277" i="1"/>
  <c r="G210" i="1"/>
  <c r="G187" i="1"/>
  <c r="G313" i="1"/>
  <c r="G235" i="1"/>
  <c r="G233" i="1"/>
  <c r="G232" i="1"/>
  <c r="G289" i="1"/>
  <c r="G21" i="1"/>
  <c r="G70" i="1"/>
  <c r="G8" i="1"/>
  <c r="G72" i="1"/>
  <c r="G11" i="1"/>
  <c r="G172" i="1"/>
  <c r="G303" i="1"/>
  <c r="G291" i="1"/>
  <c r="G211" i="1"/>
  <c r="G147" i="1"/>
  <c r="G55" i="1"/>
  <c r="G111" i="1"/>
  <c r="G160" i="1"/>
  <c r="G188" i="1"/>
  <c r="G144" i="1"/>
  <c r="G128" i="1"/>
  <c r="G320" i="1"/>
  <c r="G317" i="1"/>
  <c r="G165" i="1"/>
  <c r="G29" i="1"/>
  <c r="G142" i="1"/>
  <c r="G224" i="1"/>
  <c r="G273" i="1"/>
  <c r="G181" i="1"/>
  <c r="G155" i="1"/>
  <c r="G193" i="1"/>
  <c r="G89" i="1"/>
  <c r="G106" i="1"/>
  <c r="G107" i="1"/>
  <c r="G299" i="1"/>
  <c r="G161" i="1"/>
  <c r="G115" i="1"/>
  <c r="G100" i="1"/>
  <c r="G218" i="1"/>
  <c r="G206" i="1"/>
  <c r="G87" i="1"/>
  <c r="G247" i="1"/>
  <c r="G48" i="1"/>
  <c r="G300" i="1"/>
  <c r="G275" i="1"/>
  <c r="G7" i="1"/>
  <c r="G191" i="1"/>
  <c r="G227" i="1"/>
  <c r="G170" i="1"/>
  <c r="G298" i="1"/>
  <c r="G297" i="1"/>
  <c r="F18" i="2"/>
  <c r="E18" i="2"/>
  <c r="E21" i="2"/>
  <c r="F21" i="2"/>
  <c r="E22" i="2"/>
  <c r="B5" i="2"/>
  <c r="B10" i="2"/>
  <c r="B9" i="2"/>
  <c r="B4" i="2"/>
  <c r="B7" i="2"/>
  <c r="F22" i="2"/>
  <c r="C10" i="2"/>
  <c r="C9" i="2"/>
  <c r="C4" i="2"/>
  <c r="C5" i="2"/>
  <c r="C7" i="2" l="1"/>
  <c r="E10" i="1" l="1"/>
  <c r="E13" i="1"/>
  <c r="E18" i="1"/>
  <c r="E25" i="1"/>
  <c r="E26" i="1"/>
  <c r="E27" i="1"/>
  <c r="E28" i="1"/>
  <c r="E32" i="1"/>
  <c r="E33" i="1"/>
  <c r="E35" i="1"/>
  <c r="E38" i="1"/>
  <c r="E39" i="1"/>
  <c r="E43" i="1"/>
  <c r="E44" i="1"/>
  <c r="E50" i="1"/>
  <c r="E54" i="1"/>
  <c r="E56" i="1"/>
  <c r="E59" i="1"/>
  <c r="E61" i="1"/>
  <c r="E62" i="1"/>
  <c r="E64" i="1"/>
  <c r="E65" i="1"/>
  <c r="E68" i="1"/>
  <c r="E69" i="1"/>
  <c r="E71" i="1"/>
  <c r="E73" i="1"/>
  <c r="E75" i="1"/>
  <c r="E79" i="1"/>
  <c r="E80" i="1"/>
  <c r="E81" i="1"/>
  <c r="E84" i="1"/>
  <c r="E88" i="1"/>
  <c r="E90" i="1"/>
  <c r="E91" i="1"/>
  <c r="E93" i="1"/>
  <c r="E95" i="1"/>
  <c r="E109" i="1"/>
  <c r="E112" i="1"/>
  <c r="E113" i="1"/>
  <c r="E116" i="1"/>
  <c r="E119" i="1"/>
  <c r="E125" i="1"/>
  <c r="E129" i="1"/>
  <c r="E136" i="1"/>
  <c r="E137" i="1"/>
  <c r="E138" i="1"/>
  <c r="E151" i="1"/>
  <c r="E157" i="1"/>
  <c r="E158" i="1"/>
  <c r="E159" i="1"/>
  <c r="E164" i="1"/>
  <c r="E166" i="1"/>
  <c r="E169" i="1"/>
  <c r="E182" i="1"/>
  <c r="E189" i="1"/>
  <c r="E192" i="1"/>
  <c r="E195" i="1"/>
  <c r="E199" i="1"/>
  <c r="E201" i="1"/>
  <c r="E209" i="1"/>
  <c r="E212" i="1"/>
  <c r="E213" i="1"/>
  <c r="E215" i="1"/>
  <c r="E219" i="1"/>
  <c r="E221" i="1"/>
  <c r="E198" i="1"/>
  <c r="E231" i="1"/>
  <c r="E237" i="1"/>
  <c r="E239" i="1"/>
  <c r="E241" i="1"/>
  <c r="E243" i="1"/>
  <c r="E244" i="1"/>
  <c r="E250" i="1"/>
  <c r="E256" i="1"/>
  <c r="E259" i="1"/>
  <c r="E262" i="1"/>
  <c r="E264" i="1"/>
  <c r="E267" i="1"/>
  <c r="E270" i="1"/>
  <c r="E278" i="1"/>
  <c r="E279" i="1"/>
  <c r="E280" i="1"/>
  <c r="E282" i="1"/>
  <c r="E287" i="1"/>
  <c r="E288" i="1"/>
  <c r="E290" i="1"/>
  <c r="E292" i="1"/>
  <c r="E293" i="1"/>
  <c r="E294" i="1"/>
  <c r="E295" i="1"/>
  <c r="E296" i="1"/>
  <c r="E304" i="1"/>
  <c r="E309" i="1"/>
  <c r="E314" i="1"/>
  <c r="E318" i="1"/>
  <c r="E325" i="1"/>
  <c r="E9" i="1"/>
  <c r="E82" i="1"/>
  <c r="E203" i="1"/>
  <c r="E30" i="1"/>
  <c r="E258" i="1"/>
  <c r="E96" i="1"/>
  <c r="E17" i="1"/>
  <c r="E185" i="1"/>
  <c r="E216" i="1"/>
  <c r="E245" i="1"/>
  <c r="E141" i="1"/>
  <c r="E265" i="1"/>
  <c r="E180" i="1"/>
  <c r="E23" i="1"/>
  <c r="E57" i="1"/>
  <c r="E102" i="1"/>
  <c r="E130" i="1"/>
  <c r="E153" i="1"/>
  <c r="E222" i="1"/>
  <c r="E266" i="1"/>
  <c r="E154" i="1"/>
  <c r="E122" i="1"/>
  <c r="E86" i="1"/>
  <c r="E101" i="1"/>
  <c r="E173" i="1"/>
  <c r="E53" i="1"/>
  <c r="E36" i="1"/>
  <c r="E277" i="1"/>
  <c r="E210" i="1"/>
  <c r="E187" i="1"/>
  <c r="E313" i="1"/>
  <c r="E235" i="1"/>
  <c r="E233" i="1"/>
  <c r="E232" i="1"/>
  <c r="E289" i="1"/>
  <c r="E21" i="1"/>
  <c r="E70" i="1"/>
  <c r="E8" i="1"/>
  <c r="E72" i="1"/>
  <c r="E11" i="1"/>
  <c r="E172" i="1"/>
  <c r="E303" i="1"/>
  <c r="E291" i="1"/>
  <c r="E211" i="1"/>
  <c r="E147" i="1"/>
  <c r="E55" i="1"/>
  <c r="E111" i="1"/>
  <c r="E160" i="1"/>
  <c r="E188" i="1"/>
  <c r="E144" i="1"/>
  <c r="E128" i="1"/>
  <c r="E320" i="1"/>
  <c r="E317" i="1"/>
  <c r="E165" i="1"/>
  <c r="E29" i="1"/>
  <c r="E142" i="1"/>
  <c r="E224" i="1"/>
  <c r="E273" i="1"/>
  <c r="E181" i="1"/>
  <c r="E155" i="1"/>
  <c r="E193" i="1"/>
  <c r="E89" i="1"/>
  <c r="E106" i="1"/>
  <c r="E107" i="1"/>
  <c r="E299" i="1"/>
  <c r="E161" i="1"/>
  <c r="E115" i="1"/>
  <c r="E100" i="1"/>
  <c r="E218" i="1"/>
  <c r="E206" i="1"/>
  <c r="E87" i="1"/>
  <c r="E247" i="1"/>
  <c r="E48" i="1"/>
  <c r="E300" i="1"/>
  <c r="E275" i="1"/>
  <c r="E7" i="1"/>
  <c r="E191" i="1"/>
  <c r="E227" i="1"/>
  <c r="E170" i="1"/>
  <c r="E298" i="1"/>
  <c r="E297" i="1"/>
  <c r="C1" i="1" l="1"/>
  <c r="F26" i="1"/>
  <c r="F18" i="1"/>
  <c r="F27" i="1"/>
  <c r="F28" i="1"/>
  <c r="F32" i="1"/>
  <c r="F35" i="1"/>
  <c r="F38" i="1"/>
  <c r="F43" i="1"/>
  <c r="F54" i="1"/>
  <c r="F56" i="1"/>
  <c r="F61" i="1"/>
  <c r="F62" i="1"/>
  <c r="F65" i="1"/>
  <c r="F68" i="1"/>
  <c r="F69" i="1"/>
  <c r="F71" i="1"/>
  <c r="F73" i="1"/>
  <c r="F80" i="1"/>
  <c r="F81" i="1"/>
  <c r="F84" i="1"/>
  <c r="F88" i="1"/>
  <c r="F90" i="1"/>
  <c r="F91" i="1"/>
  <c r="F95" i="1"/>
  <c r="F109" i="1"/>
  <c r="F112" i="1"/>
  <c r="F113" i="1"/>
  <c r="F116" i="1"/>
  <c r="F119" i="1"/>
  <c r="F125" i="1"/>
  <c r="F129" i="1"/>
  <c r="F136" i="1"/>
  <c r="F157" i="1"/>
  <c r="F158" i="1"/>
  <c r="F164" i="1"/>
  <c r="F166" i="1"/>
  <c r="F169" i="1"/>
  <c r="F182" i="1"/>
  <c r="F189" i="1"/>
  <c r="F192" i="1"/>
  <c r="F195" i="1"/>
  <c r="F199" i="1"/>
  <c r="F201" i="1"/>
  <c r="F209" i="1"/>
  <c r="F212" i="1"/>
  <c r="F213" i="1"/>
  <c r="F221" i="1"/>
  <c r="F239" i="1"/>
  <c r="F241" i="1"/>
  <c r="F243" i="1"/>
  <c r="F244" i="1"/>
  <c r="F250" i="1"/>
  <c r="F256" i="1"/>
  <c r="F259" i="1"/>
  <c r="F270" i="1"/>
  <c r="F278" i="1"/>
  <c r="F279" i="1"/>
  <c r="F280" i="1"/>
  <c r="F282" i="1"/>
  <c r="F287" i="1"/>
  <c r="F288" i="1"/>
  <c r="F290" i="1"/>
  <c r="F292" i="1"/>
  <c r="F293" i="1"/>
  <c r="F294" i="1"/>
  <c r="F295" i="1"/>
  <c r="F296" i="1"/>
  <c r="F304" i="1"/>
  <c r="F318" i="1"/>
  <c r="F325" i="1"/>
  <c r="F159" i="1"/>
  <c r="F39" i="1"/>
  <c r="F137" i="1"/>
  <c r="F215" i="1"/>
  <c r="F237" i="1"/>
  <c r="F44" i="1"/>
  <c r="F93" i="1"/>
  <c r="F25" i="1"/>
  <c r="F75" i="1"/>
  <c r="F13" i="1"/>
  <c r="F64" i="1"/>
  <c r="F314" i="1"/>
  <c r="F151" i="1"/>
  <c r="F309" i="1"/>
  <c r="F267" i="1"/>
  <c r="F50" i="1"/>
  <c r="F33" i="1"/>
  <c r="F198" i="1"/>
  <c r="F264" i="1"/>
  <c r="F231" i="1"/>
  <c r="F59" i="1"/>
  <c r="F138" i="1"/>
  <c r="F262" i="1"/>
  <c r="F10" i="1"/>
  <c r="F79" i="1"/>
  <c r="F219" i="1"/>
  <c r="F5" i="1"/>
  <c r="F9" i="1"/>
  <c r="F82" i="1"/>
  <c r="F203" i="1"/>
  <c r="F30" i="1"/>
  <c r="F258" i="1"/>
  <c r="F96" i="1"/>
  <c r="F17" i="1"/>
  <c r="F185" i="1"/>
  <c r="F216" i="1"/>
  <c r="F245" i="1"/>
  <c r="F141" i="1"/>
  <c r="F265" i="1"/>
  <c r="F180" i="1"/>
  <c r="F23" i="1"/>
  <c r="F57" i="1"/>
  <c r="F102" i="1"/>
  <c r="F130" i="1"/>
  <c r="F153" i="1"/>
  <c r="F222" i="1"/>
  <c r="F266" i="1"/>
  <c r="F154" i="1"/>
  <c r="F122" i="1"/>
  <c r="F86" i="1"/>
  <c r="F101" i="1"/>
  <c r="F173" i="1"/>
  <c r="F53" i="1"/>
  <c r="F36" i="1"/>
  <c r="F277" i="1"/>
  <c r="F210" i="1"/>
  <c r="F187" i="1"/>
  <c r="F313" i="1"/>
  <c r="F235" i="1"/>
  <c r="F233" i="1"/>
  <c r="F232" i="1"/>
  <c r="F289" i="1"/>
  <c r="F21" i="1"/>
  <c r="F70" i="1"/>
  <c r="F8" i="1"/>
  <c r="F72" i="1"/>
  <c r="F11" i="1"/>
  <c r="F172" i="1"/>
  <c r="F303" i="1"/>
  <c r="F291" i="1"/>
  <c r="F211" i="1"/>
  <c r="F147" i="1"/>
  <c r="F55" i="1"/>
  <c r="F111" i="1"/>
  <c r="F160" i="1"/>
  <c r="F188" i="1"/>
  <c r="F144" i="1"/>
  <c r="F128" i="1"/>
  <c r="F320" i="1"/>
  <c r="F317" i="1"/>
  <c r="F165" i="1"/>
  <c r="F29" i="1"/>
  <c r="F142" i="1"/>
  <c r="F224" i="1"/>
  <c r="F273" i="1"/>
  <c r="F181" i="1"/>
  <c r="F155" i="1"/>
  <c r="F193" i="1"/>
  <c r="F89" i="1"/>
  <c r="F106" i="1"/>
  <c r="F107" i="1"/>
  <c r="F299" i="1"/>
  <c r="F161" i="1"/>
  <c r="F115" i="1"/>
  <c r="F100" i="1"/>
  <c r="F218" i="1"/>
  <c r="F206" i="1"/>
  <c r="F87" i="1"/>
  <c r="F247" i="1"/>
  <c r="F48" i="1"/>
  <c r="F300" i="1"/>
  <c r="F275" i="1"/>
  <c r="F7" i="1"/>
  <c r="F191" i="1"/>
  <c r="F227" i="1"/>
  <c r="F170" i="1"/>
  <c r="F298" i="1"/>
  <c r="F297" i="1"/>
</calcChain>
</file>

<file path=xl/sharedStrings.xml><?xml version="1.0" encoding="utf-8"?>
<sst xmlns="http://schemas.openxmlformats.org/spreadsheetml/2006/main" count="1635" uniqueCount="1134">
  <si>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</si>
  <si>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</si>
  <si>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</si>
  <si>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</si>
  <si>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</si>
  <si>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</si>
  <si>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</si>
  <si>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</si>
  <si>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</si>
  <si>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</si>
  <si>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</si>
  <si>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</si>
  <si>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</si>
  <si>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</si>
  <si>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</si>
  <si>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</si>
  <si>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</si>
  <si>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</si>
  <si>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</si>
  <si>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</si>
  <si>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</si>
  <si>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</si>
  <si>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</si>
  <si>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</si>
  <si>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</si>
  <si>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</si>
  <si>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Teilnahme</t>
  </si>
  <si>
    <t>Matchzeit</t>
  </si>
  <si>
    <t>Eliminations</t>
  </si>
  <si>
    <t>Top10</t>
  </si>
  <si>
    <t>Final 4</t>
  </si>
  <si>
    <t>Insgesamt</t>
  </si>
  <si>
    <t>Final4</t>
  </si>
  <si>
    <t>Red Monster</t>
  </si>
  <si>
    <t>Man Drake</t>
  </si>
  <si>
    <t>Sting</t>
  </si>
  <si>
    <t>Bob Mile</t>
  </si>
  <si>
    <t>Johnny Puchler</t>
  </si>
  <si>
    <t>Matt Roberts</t>
  </si>
  <si>
    <t>Runa Lillith Heritage</t>
  </si>
  <si>
    <t>Raptor Rough Tough</t>
  </si>
  <si>
    <t>The Undertaker</t>
  </si>
  <si>
    <t>Crazy Captain Cool</t>
  </si>
  <si>
    <t>Cerve</t>
  </si>
  <si>
    <t>Thomas Merula</t>
  </si>
  <si>
    <t>RobDog</t>
  </si>
  <si>
    <t>Fred „TT“ Durst</t>
  </si>
  <si>
    <t>Big Daddy Cool</t>
  </si>
  <si>
    <t>Chris Rock</t>
  </si>
  <si>
    <t>HEAVEN</t>
  </si>
  <si>
    <t>Steve Austin</t>
  </si>
  <si>
    <t>Kani</t>
  </si>
  <si>
    <t>O-Dog</t>
  </si>
  <si>
    <t>Chullain</t>
  </si>
  <si>
    <t>Tommy Dreamer</t>
  </si>
  <si>
    <t>Barbarian</t>
  </si>
  <si>
    <t>Freestyler</t>
  </si>
  <si>
    <t>Thor</t>
  </si>
  <si>
    <t>Angel of X-Treme</t>
  </si>
  <si>
    <t>Rey Mysterio Jr.</t>
  </si>
  <si>
    <t>Shawn Baxe</t>
  </si>
  <si>
    <t>Mad Dog (GCFW)</t>
  </si>
  <si>
    <t>Mr. Angle</t>
  </si>
  <si>
    <t>Spalte1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</si>
  <si>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</si>
  <si>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</si>
  <si>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</si>
  <si>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</si>
  <si>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</si>
  <si>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</si>
  <si>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</si>
  <si>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</si>
  <si>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</si>
  <si>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</si>
  <si>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</si>
  <si>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</si>
  <si>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</si>
  <si>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</si>
  <si>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</si>
  <si>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</si>
  <si>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</si>
  <si>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</si>
  <si>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</si>
  <si>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</si>
  <si>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</si>
  <si>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</si>
  <si>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</si>
  <si>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</si>
  <si>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</si>
  <si>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</si>
  <si>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</si>
  <si>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</si>
  <si>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</si>
  <si>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</si>
  <si>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</si>
  <si>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</si>
  <si>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</si>
  <si>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</si>
  <si>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</si>
  <si>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</si>
  <si>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</si>
  <si>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</si>
  <si>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</si>
  <si>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</si>
  <si>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</si>
  <si>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</si>
  <si>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</si>
  <si>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</si>
  <si>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</si>
  <si>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</si>
  <si>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</si>
  <si>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</si>
  <si>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</si>
  <si>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</si>
  <si>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Spalte53</t>
  </si>
  <si>
    <t>Spalte54</t>
  </si>
  <si>
    <t>Spalte56</t>
  </si>
  <si>
    <t>Spalte57</t>
  </si>
  <si>
    <t>Spalte58</t>
  </si>
  <si>
    <t>Spalte59</t>
  </si>
  <si>
    <t>Spalte60</t>
  </si>
  <si>
    <t>Spalte61</t>
  </si>
  <si>
    <t>Spalte62</t>
  </si>
  <si>
    <t>Spalte63</t>
  </si>
  <si>
    <t>Spalte64</t>
  </si>
  <si>
    <t>Spalte65</t>
  </si>
  <si>
    <t>Spalte66</t>
  </si>
  <si>
    <t>Spalte67</t>
  </si>
  <si>
    <t>Spalte68</t>
  </si>
  <si>
    <t>Spalte69</t>
  </si>
  <si>
    <t>Spalte70</t>
  </si>
  <si>
    <t>Spalte71</t>
  </si>
  <si>
    <t>Spalte72</t>
  </si>
  <si>
    <t>Spalte73</t>
  </si>
  <si>
    <t>Spalte74</t>
  </si>
  <si>
    <t>Spalte75</t>
  </si>
  <si>
    <t>Spalte76</t>
  </si>
  <si>
    <t>Spalte77</t>
  </si>
  <si>
    <t>Spalte78</t>
  </si>
  <si>
    <t>Spalte79</t>
  </si>
  <si>
    <t>Spalte80</t>
  </si>
  <si>
    <t>Spalte81</t>
  </si>
  <si>
    <t>Spalte82</t>
  </si>
  <si>
    <t>Spalte83</t>
  </si>
  <si>
    <t>Spalte84</t>
  </si>
  <si>
    <t>Spalte85</t>
  </si>
  <si>
    <t>Spalte86</t>
  </si>
  <si>
    <t>Spalte87</t>
  </si>
  <si>
    <t>Spalte88</t>
  </si>
  <si>
    <t>Spalte89</t>
  </si>
  <si>
    <t>Spalte90</t>
  </si>
  <si>
    <t>Spalte91</t>
  </si>
  <si>
    <t>Spalte92</t>
  </si>
  <si>
    <t>Spalte93</t>
  </si>
  <si>
    <t>Spalte94</t>
  </si>
  <si>
    <t>Spalte95</t>
  </si>
  <si>
    <t>Spalte96</t>
  </si>
  <si>
    <t>Spalte97</t>
  </si>
  <si>
    <t>Spalte98</t>
  </si>
  <si>
    <t>Spalte99</t>
  </si>
  <si>
    <t>Spalte100</t>
  </si>
  <si>
    <t>Spalte101</t>
  </si>
  <si>
    <t>Spalte102</t>
  </si>
  <si>
    <t>Spalte103</t>
  </si>
  <si>
    <t>Spalte104</t>
  </si>
  <si>
    <t>Spalte105</t>
  </si>
  <si>
    <t>Spalte106</t>
  </si>
  <si>
    <t>Spalte107</t>
  </si>
  <si>
    <t>Spalte108</t>
  </si>
  <si>
    <t>Spalte109</t>
  </si>
  <si>
    <t>Spalte110</t>
  </si>
  <si>
    <t>Spalte111</t>
  </si>
  <si>
    <t>Spalte112</t>
  </si>
  <si>
    <t>Spalte113</t>
  </si>
  <si>
    <t>Spalte114</t>
  </si>
  <si>
    <t>Spalte115</t>
  </si>
  <si>
    <t>Spalte116</t>
  </si>
  <si>
    <t>Spalte117</t>
  </si>
  <si>
    <t>Spalte118</t>
  </si>
  <si>
    <t>Spalte119</t>
  </si>
  <si>
    <t>Spalte120</t>
  </si>
  <si>
    <t>Spalte121</t>
  </si>
  <si>
    <t>Spalte122</t>
  </si>
  <si>
    <t>Spalte123</t>
  </si>
  <si>
    <t>Spalte124</t>
  </si>
  <si>
    <t>Spalte125</t>
  </si>
  <si>
    <t>Spalte126</t>
  </si>
  <si>
    <t>Spalte127</t>
  </si>
  <si>
    <t>Spalte128</t>
  </si>
  <si>
    <t>Spalte129</t>
  </si>
  <si>
    <t>Spalte130</t>
  </si>
  <si>
    <t>Spalte131</t>
  </si>
  <si>
    <t>Spalte132</t>
  </si>
  <si>
    <t>Spalte133</t>
  </si>
  <si>
    <t>Spalte134</t>
  </si>
  <si>
    <t>Spalte135</t>
  </si>
  <si>
    <t>Spalte136</t>
  </si>
  <si>
    <t>Spalte137</t>
  </si>
  <si>
    <t>Spalte138</t>
  </si>
  <si>
    <t>Spalte139</t>
  </si>
  <si>
    <t>Spalte140</t>
  </si>
  <si>
    <t>Spalte141</t>
  </si>
  <si>
    <t>Spalte142</t>
  </si>
  <si>
    <t>Spalte143</t>
  </si>
  <si>
    <t>Spalte144</t>
  </si>
  <si>
    <t>Spalte145</t>
  </si>
  <si>
    <t>Spalte146</t>
  </si>
  <si>
    <t>Spalte147</t>
  </si>
  <si>
    <t>Spalte148</t>
  </si>
  <si>
    <t>Spalte149</t>
  </si>
  <si>
    <t>Spalte150</t>
  </si>
  <si>
    <t>Spalte151</t>
  </si>
  <si>
    <t>Spalte152</t>
  </si>
  <si>
    <t>Spalte153</t>
  </si>
  <si>
    <t>Spalte154</t>
  </si>
  <si>
    <t>Spalte155</t>
  </si>
  <si>
    <t>Spalte156</t>
  </si>
  <si>
    <t>Spalte157</t>
  </si>
  <si>
    <t>Spalte158</t>
  </si>
  <si>
    <t>Spalte159</t>
  </si>
  <si>
    <t>Spalte160</t>
  </si>
  <si>
    <t>Spalte161</t>
  </si>
  <si>
    <t>Spalte162</t>
  </si>
  <si>
    <t>Spalte163</t>
  </si>
  <si>
    <t>Spalte164</t>
  </si>
  <si>
    <t>Spalte165</t>
  </si>
  <si>
    <t>Spalte166</t>
  </si>
  <si>
    <t>Spalte167</t>
  </si>
  <si>
    <t>Spalte168</t>
  </si>
  <si>
    <t>Spalte169</t>
  </si>
  <si>
    <t>Spalte170</t>
  </si>
  <si>
    <t>Spalte171</t>
  </si>
  <si>
    <t>Spalte172</t>
  </si>
  <si>
    <t>Spalte173</t>
  </si>
  <si>
    <t>Spalte174</t>
  </si>
  <si>
    <t>Spalte175</t>
  </si>
  <si>
    <t>Spalte176</t>
  </si>
  <si>
    <t>Spalte177</t>
  </si>
  <si>
    <t>Spalte178</t>
  </si>
  <si>
    <t>Spalte179</t>
  </si>
  <si>
    <t>Spalte180</t>
  </si>
  <si>
    <t>Spalte181</t>
  </si>
  <si>
    <t>Spalte182</t>
  </si>
  <si>
    <t>Spalte183</t>
  </si>
  <si>
    <t>Spalte184</t>
  </si>
  <si>
    <t>Spalte185</t>
  </si>
  <si>
    <t>Spalte186</t>
  </si>
  <si>
    <t>Spalte187</t>
  </si>
  <si>
    <t>Spalte188</t>
  </si>
  <si>
    <t>Spalte189</t>
  </si>
  <si>
    <t>Spalte190</t>
  </si>
  <si>
    <t>Spalte191</t>
  </si>
  <si>
    <t>Spalte192</t>
  </si>
  <si>
    <t>Spalte193</t>
  </si>
  <si>
    <t>Spalte194</t>
  </si>
  <si>
    <t>Spalte195</t>
  </si>
  <si>
    <t>Spalte196</t>
  </si>
  <si>
    <t>Spalte197</t>
  </si>
  <si>
    <t>Spalte198</t>
  </si>
  <si>
    <t>Spalte199</t>
  </si>
  <si>
    <t>Spalte200</t>
  </si>
  <si>
    <t>Spalte201</t>
  </si>
  <si>
    <t>Spalte202</t>
  </si>
  <si>
    <t>Spalte203</t>
  </si>
  <si>
    <t>Spalte204</t>
  </si>
  <si>
    <t>Spalte205</t>
  </si>
  <si>
    <t>Spalte206</t>
  </si>
  <si>
    <t>Spalte207</t>
  </si>
  <si>
    <t>Spalte208</t>
  </si>
  <si>
    <t>Spalte209</t>
  </si>
  <si>
    <t>Spalte210</t>
  </si>
  <si>
    <t>Spalte211</t>
  </si>
  <si>
    <t>Spalte212</t>
  </si>
  <si>
    <t>Spalte213</t>
  </si>
  <si>
    <t>Spalte214</t>
  </si>
  <si>
    <t>Spalte215</t>
  </si>
  <si>
    <t>Spalte216</t>
  </si>
  <si>
    <t>Spalte217</t>
  </si>
  <si>
    <t>Spalte218</t>
  </si>
  <si>
    <t>Spalte219</t>
  </si>
  <si>
    <t>Spalte220</t>
  </si>
  <si>
    <t>Spalte221</t>
  </si>
  <si>
    <t>Spalte222</t>
  </si>
  <si>
    <t>Spalte223</t>
  </si>
  <si>
    <t>Spalte224</t>
  </si>
  <si>
    <t>Spalte225</t>
  </si>
  <si>
    <t>Spalte226</t>
  </si>
  <si>
    <t>Spalte227</t>
  </si>
  <si>
    <t>Spalte228</t>
  </si>
  <si>
    <t>Spalte229</t>
  </si>
  <si>
    <t>Spalte230</t>
  </si>
  <si>
    <t>Spalte231</t>
  </si>
  <si>
    <t>Spalte232</t>
  </si>
  <si>
    <t>Spalte233</t>
  </si>
  <si>
    <t>Spalte234</t>
  </si>
  <si>
    <t>Spalte235</t>
  </si>
  <si>
    <t>Spalte236</t>
  </si>
  <si>
    <t>Spalte237</t>
  </si>
  <si>
    <t>Spalte238</t>
  </si>
  <si>
    <t>Spalte239</t>
  </si>
  <si>
    <t>Spalte240</t>
  </si>
  <si>
    <t>Spalte241</t>
  </si>
  <si>
    <t>Spalte242</t>
  </si>
  <si>
    <t>Spalte243</t>
  </si>
  <si>
    <t>Spalte244</t>
  </si>
  <si>
    <t>Spalte245</t>
  </si>
  <si>
    <t>Spalte246</t>
  </si>
  <si>
    <t>Spalte247</t>
  </si>
  <si>
    <t>Spalte248</t>
  </si>
  <si>
    <t>Spalte249</t>
  </si>
  <si>
    <t>Spalte250</t>
  </si>
  <si>
    <t>Spalte251</t>
  </si>
  <si>
    <t>Spalte252</t>
  </si>
  <si>
    <t>Spalte253</t>
  </si>
  <si>
    <t>Spalte254</t>
  </si>
  <si>
    <t>Spalte255</t>
  </si>
  <si>
    <t>Spalte256</t>
  </si>
  <si>
    <t>Spalte257</t>
  </si>
  <si>
    <t>Spalte258</t>
  </si>
  <si>
    <t>Spalte259</t>
  </si>
  <si>
    <t>Spalte260</t>
  </si>
  <si>
    <t>Spalte261</t>
  </si>
  <si>
    <t>Spalte262</t>
  </si>
  <si>
    <t>Spalte263</t>
  </si>
  <si>
    <t>Spalte264</t>
  </si>
  <si>
    <t>Spalte265</t>
  </si>
  <si>
    <t>Spalte266</t>
  </si>
  <si>
    <t>Spalte267</t>
  </si>
  <si>
    <t>Spalte268</t>
  </si>
  <si>
    <t>Spalte269</t>
  </si>
  <si>
    <t>Spalte270</t>
  </si>
  <si>
    <t>Spalte271</t>
  </si>
  <si>
    <t>Spalte272</t>
  </si>
  <si>
    <t>Spalte273</t>
  </si>
  <si>
    <t>Spalte274</t>
  </si>
  <si>
    <t>Spalte275</t>
  </si>
  <si>
    <t>Spalte276</t>
  </si>
  <si>
    <t>Spalte277</t>
  </si>
  <si>
    <t>Spalte278</t>
  </si>
  <si>
    <t>Spalte279</t>
  </si>
  <si>
    <t>Spalte280</t>
  </si>
  <si>
    <t>Spalte281</t>
  </si>
  <si>
    <t>Spalte282</t>
  </si>
  <si>
    <t>Spalte283</t>
  </si>
  <si>
    <t>Spalte284</t>
  </si>
  <si>
    <t>Spalte285</t>
  </si>
  <si>
    <t>Spalte286</t>
  </si>
  <si>
    <t>Spalte287</t>
  </si>
  <si>
    <t>Spalte288</t>
  </si>
  <si>
    <t>Spalte289</t>
  </si>
  <si>
    <t>Spalte290</t>
  </si>
  <si>
    <t>Spalte291</t>
  </si>
  <si>
    <t>Spalte292</t>
  </si>
  <si>
    <t>Spalte293</t>
  </si>
  <si>
    <t>Spalte294</t>
  </si>
  <si>
    <t>Spalte295</t>
  </si>
  <si>
    <t>Spalte296</t>
  </si>
  <si>
    <t>Spalte297</t>
  </si>
  <si>
    <t>Spalte298</t>
  </si>
  <si>
    <t>Spalte299</t>
  </si>
  <si>
    <t>Spalte300</t>
  </si>
  <si>
    <t>Spalte301</t>
  </si>
  <si>
    <t>Spalte302</t>
  </si>
  <si>
    <t>Spalte303</t>
  </si>
  <si>
    <t>Spalte304</t>
  </si>
  <si>
    <t>Spalte305</t>
  </si>
  <si>
    <t>Spalte306</t>
  </si>
  <si>
    <t>Spalte307</t>
  </si>
  <si>
    <t>Spalte308</t>
  </si>
  <si>
    <t>Spalte309</t>
  </si>
  <si>
    <t>Spalte310</t>
  </si>
  <si>
    <t>Spalte311</t>
  </si>
  <si>
    <t>Spalte312</t>
  </si>
  <si>
    <t>Spalte313</t>
  </si>
  <si>
    <t>Spalte314</t>
  </si>
  <si>
    <t>Spalte315</t>
  </si>
  <si>
    <t>Spalte316</t>
  </si>
  <si>
    <t>Spalte317</t>
  </si>
  <si>
    <t>Spalte318</t>
  </si>
  <si>
    <t>Spalte319</t>
  </si>
  <si>
    <t>Spalte320</t>
  </si>
  <si>
    <t>Spalte321</t>
  </si>
  <si>
    <t>Spalte322</t>
  </si>
  <si>
    <t>Spalte323</t>
  </si>
  <si>
    <t>Spalte324</t>
  </si>
  <si>
    <t>Spalte325</t>
  </si>
  <si>
    <t>Spalte326</t>
  </si>
  <si>
    <t>Spalte327</t>
  </si>
  <si>
    <t>Spalte328</t>
  </si>
  <si>
    <t>Spalte329</t>
  </si>
  <si>
    <t>Spalte330</t>
  </si>
  <si>
    <t>Spalte331</t>
  </si>
  <si>
    <t>Spalte332</t>
  </si>
  <si>
    <t>Spalte333</t>
  </si>
  <si>
    <t>Spalte334</t>
  </si>
  <si>
    <t>Spalte335</t>
  </si>
  <si>
    <t>Spalte336</t>
  </si>
  <si>
    <t>Spalte337</t>
  </si>
  <si>
    <t>Spalte338</t>
  </si>
  <si>
    <t>Spalte339</t>
  </si>
  <si>
    <t>Spalte340</t>
  </si>
  <si>
    <t>Spalte341</t>
  </si>
  <si>
    <t>Spalte342</t>
  </si>
  <si>
    <t>Spalte343</t>
  </si>
  <si>
    <t>Spalte344</t>
  </si>
  <si>
    <t>Spalte345</t>
  </si>
  <si>
    <t>Spalte346</t>
  </si>
  <si>
    <t>Spalte347</t>
  </si>
  <si>
    <t>Spalte348</t>
  </si>
  <si>
    <t>Spalte349</t>
  </si>
  <si>
    <t>Spalte350</t>
  </si>
  <si>
    <t>Spalte351</t>
  </si>
  <si>
    <t>Spalte352</t>
  </si>
  <si>
    <t>Spalte353</t>
  </si>
  <si>
    <t>Spalte354</t>
  </si>
  <si>
    <t>Spalte355</t>
  </si>
  <si>
    <t>Spalte356</t>
  </si>
  <si>
    <t>Spalte357</t>
  </si>
  <si>
    <t>Spalte358</t>
  </si>
  <si>
    <t>Spalte359</t>
  </si>
  <si>
    <t>Spalte360</t>
  </si>
  <si>
    <t>Spalte361</t>
  </si>
  <si>
    <t>Spalte362</t>
  </si>
  <si>
    <t>Spalte363</t>
  </si>
  <si>
    <t>Spalte364</t>
  </si>
  <si>
    <t>Spalte365</t>
  </si>
  <si>
    <t>Spalte366</t>
  </si>
  <si>
    <t>Spalte367</t>
  </si>
  <si>
    <t>Spalte368</t>
  </si>
  <si>
    <t>Spalte369</t>
  </si>
  <si>
    <t>Spalte370</t>
  </si>
  <si>
    <t>Spalte371</t>
  </si>
  <si>
    <t>Spalte372</t>
  </si>
  <si>
    <t>Spalte373</t>
  </si>
  <si>
    <t>Spalte374</t>
  </si>
  <si>
    <t>Spalte375</t>
  </si>
  <si>
    <t>Spalte376</t>
  </si>
  <si>
    <t>Spalte377</t>
  </si>
  <si>
    <t>Spalte378</t>
  </si>
  <si>
    <t>Spalte379</t>
  </si>
  <si>
    <t>Spalte380</t>
  </si>
  <si>
    <t>Spalte381</t>
  </si>
  <si>
    <t>Spalte382</t>
  </si>
  <si>
    <t>Spalte383</t>
  </si>
  <si>
    <t>Spalte384</t>
  </si>
  <si>
    <t>Spalte385</t>
  </si>
  <si>
    <t>Spalte386</t>
  </si>
  <si>
    <t>Spalte387</t>
  </si>
  <si>
    <t>Spalte388</t>
  </si>
  <si>
    <t>Spalte389</t>
  </si>
  <si>
    <t>Spalte390</t>
  </si>
  <si>
    <t>Spalte391</t>
  </si>
  <si>
    <t>Spalte392</t>
  </si>
  <si>
    <t>Spalte393</t>
  </si>
  <si>
    <t>Spalte394</t>
  </si>
  <si>
    <t>Spalte395</t>
  </si>
  <si>
    <t>Spalte396</t>
  </si>
  <si>
    <t>Spalte397</t>
  </si>
  <si>
    <t>Spalte398</t>
  </si>
  <si>
    <t>Spalte399</t>
  </si>
  <si>
    <t>Spalte400</t>
  </si>
  <si>
    <t>Spalte401</t>
  </si>
  <si>
    <t>Spalte402</t>
  </si>
  <si>
    <t>Spalte403</t>
  </si>
  <si>
    <t>Spalte404</t>
  </si>
  <si>
    <t>Spalte405</t>
  </si>
  <si>
    <t>Spalte406</t>
  </si>
  <si>
    <t>Spalte407</t>
  </si>
  <si>
    <t>Spalte408</t>
  </si>
  <si>
    <t>Spalte409</t>
  </si>
  <si>
    <t>Spalte410</t>
  </si>
  <si>
    <t>Spalte411</t>
  </si>
  <si>
    <t>Spalte412</t>
  </si>
  <si>
    <t>Spalte413</t>
  </si>
  <si>
    <t>Spalte414</t>
  </si>
  <si>
    <t>Spalte415</t>
  </si>
  <si>
    <t>Spalte416</t>
  </si>
  <si>
    <t>Spalte417</t>
  </si>
  <si>
    <t>Spalte418</t>
  </si>
  <si>
    <t>Spalte419</t>
  </si>
  <si>
    <t>Spalte420</t>
  </si>
  <si>
    <t>Spalte421</t>
  </si>
  <si>
    <t>Spalte422</t>
  </si>
  <si>
    <t>Spalte423</t>
  </si>
  <si>
    <t>Spalte424</t>
  </si>
  <si>
    <t>Spalte425</t>
  </si>
  <si>
    <t>Spalte426</t>
  </si>
  <si>
    <t>Spalte427</t>
  </si>
  <si>
    <t>Spalte428</t>
  </si>
  <si>
    <t>Spalte429</t>
  </si>
  <si>
    <t>Spalte430</t>
  </si>
  <si>
    <t>Spalte431</t>
  </si>
  <si>
    <t>Spalte432</t>
  </si>
  <si>
    <t>Spalte433</t>
  </si>
  <si>
    <t>Spalte434</t>
  </si>
  <si>
    <t>Spalte435</t>
  </si>
  <si>
    <t>Spalte436</t>
  </si>
  <si>
    <t>Spalte437</t>
  </si>
  <si>
    <t>Spalte438</t>
  </si>
  <si>
    <t>Spalte439</t>
  </si>
  <si>
    <t>Spalte440</t>
  </si>
  <si>
    <t>Spalte441</t>
  </si>
  <si>
    <t>Spalte442</t>
  </si>
  <si>
    <t>Spalte443</t>
  </si>
  <si>
    <t>Spalte444</t>
  </si>
  <si>
    <t>Spalte445</t>
  </si>
  <si>
    <t>Spalte446</t>
  </si>
  <si>
    <t>Spalte447</t>
  </si>
  <si>
    <t>Spalte448</t>
  </si>
  <si>
    <t>Spalte449</t>
  </si>
  <si>
    <t>Spalte450</t>
  </si>
  <si>
    <t>Spalte451</t>
  </si>
  <si>
    <t>Spalte452</t>
  </si>
  <si>
    <t>Spalte453</t>
  </si>
  <si>
    <t>Spalte454</t>
  </si>
  <si>
    <t>Spalte455</t>
  </si>
  <si>
    <t>Spalte456</t>
  </si>
  <si>
    <t>Spalte457</t>
  </si>
  <si>
    <t>Spalte458</t>
  </si>
  <si>
    <t>Spalte459</t>
  </si>
  <si>
    <t>Spalte460</t>
  </si>
  <si>
    <t>Spalte461</t>
  </si>
  <si>
    <t>Spalte462</t>
  </si>
  <si>
    <t>Spalte463</t>
  </si>
  <si>
    <t>Spalte464</t>
  </si>
  <si>
    <t>Spalte465</t>
  </si>
  <si>
    <t>Spalte466</t>
  </si>
  <si>
    <t>Spalte467</t>
  </si>
  <si>
    <t>Spalte468</t>
  </si>
  <si>
    <t>Spalte469</t>
  </si>
  <si>
    <t>Spalte470</t>
  </si>
  <si>
    <t>Spalte471</t>
  </si>
  <si>
    <t>Spalte472</t>
  </si>
  <si>
    <t>Spalte473</t>
  </si>
  <si>
    <t>Spalte474</t>
  </si>
  <si>
    <t>Spalte475</t>
  </si>
  <si>
    <t>Spalte476</t>
  </si>
  <si>
    <t>Spalte477</t>
  </si>
  <si>
    <t>Spalte478</t>
  </si>
  <si>
    <t>Spalte479</t>
  </si>
  <si>
    <t>Spalte480</t>
  </si>
  <si>
    <t>Spalte481</t>
  </si>
  <si>
    <t>Spalte482</t>
  </si>
  <si>
    <t>Spalte483</t>
  </si>
  <si>
    <t>Spalte484</t>
  </si>
  <si>
    <t>Spalte485</t>
  </si>
  <si>
    <t>Spalte486</t>
  </si>
  <si>
    <t>Spalte487</t>
  </si>
  <si>
    <t>Spalte488</t>
  </si>
  <si>
    <t>Spalte489</t>
  </si>
  <si>
    <t>Spalte490</t>
  </si>
  <si>
    <t>Spalte491</t>
  </si>
  <si>
    <t>Spalte492</t>
  </si>
  <si>
    <t>Spalte493</t>
  </si>
  <si>
    <t>Spalte494</t>
  </si>
  <si>
    <t>Spalte495</t>
  </si>
  <si>
    <t>Spalte496</t>
  </si>
  <si>
    <t>Spalte497</t>
  </si>
  <si>
    <t>Spalte498</t>
  </si>
  <si>
    <t>Spalte499</t>
  </si>
  <si>
    <t>Spalte500</t>
  </si>
  <si>
    <t>Spalte501</t>
  </si>
  <si>
    <t>Spalte502</t>
  </si>
  <si>
    <t>Spalte503</t>
  </si>
  <si>
    <t>Spalte504</t>
  </si>
  <si>
    <t>Spalte505</t>
  </si>
  <si>
    <t>Spalte506</t>
  </si>
  <si>
    <t>Spalte507</t>
  </si>
  <si>
    <t>Spalte508</t>
  </si>
  <si>
    <t>Spalte509</t>
  </si>
  <si>
    <t>Spalte510</t>
  </si>
  <si>
    <t>Spalte511</t>
  </si>
  <si>
    <t>Spalte512</t>
  </si>
  <si>
    <t>Spalte513</t>
  </si>
  <si>
    <t>Spalte514</t>
  </si>
  <si>
    <t>Spalte515</t>
  </si>
  <si>
    <t>Spalte516</t>
  </si>
  <si>
    <t>Spalte517</t>
  </si>
  <si>
    <t>Spalte518</t>
  </si>
  <si>
    <t>Spalte519</t>
  </si>
  <si>
    <t>Spalte520</t>
  </si>
  <si>
    <t>Spalte521</t>
  </si>
  <si>
    <t>Spalte522</t>
  </si>
  <si>
    <t>Spalte523</t>
  </si>
  <si>
    <t>Spalte524</t>
  </si>
  <si>
    <t>Spalte525</t>
  </si>
  <si>
    <t>Spalte526</t>
  </si>
  <si>
    <t>Spalte527</t>
  </si>
  <si>
    <t>Spalte528</t>
  </si>
  <si>
    <t>Spalte529</t>
  </si>
  <si>
    <t>Spalte530</t>
  </si>
  <si>
    <t>Spalte531</t>
  </si>
  <si>
    <t>Spalte532</t>
  </si>
  <si>
    <t>Spalte533</t>
  </si>
  <si>
    <t>Spalte534</t>
  </si>
  <si>
    <t>Spalte535</t>
  </si>
  <si>
    <t>Spalte536</t>
  </si>
  <si>
    <t>Spalte537</t>
  </si>
  <si>
    <t>Spalte538</t>
  </si>
  <si>
    <t>Spalte539</t>
  </si>
  <si>
    <t>Spalte540</t>
  </si>
  <si>
    <t>Spalte541</t>
  </si>
  <si>
    <t>Spalte542</t>
  </si>
  <si>
    <t>Spalte543</t>
  </si>
  <si>
    <t>Spalte544</t>
  </si>
  <si>
    <t>Spalte545</t>
  </si>
  <si>
    <t>Spalte546</t>
  </si>
  <si>
    <t>Spalte547</t>
  </si>
  <si>
    <t>Spalte548</t>
  </si>
  <si>
    <t>Spalte549</t>
  </si>
  <si>
    <t>Spalte550</t>
  </si>
  <si>
    <t>Spalte551</t>
  </si>
  <si>
    <t>Spalte552</t>
  </si>
  <si>
    <t>Spalte553</t>
  </si>
  <si>
    <t>Spalte554</t>
  </si>
  <si>
    <t>Spalte555</t>
  </si>
  <si>
    <t>Spalte556</t>
  </si>
  <si>
    <t>Spalte557</t>
  </si>
  <si>
    <t>Spalte558</t>
  </si>
  <si>
    <t>Spalte559</t>
  </si>
  <si>
    <t>Spalte560</t>
  </si>
  <si>
    <t>Spalte561</t>
  </si>
  <si>
    <t>Spalte562</t>
  </si>
  <si>
    <t>Spalte563</t>
  </si>
  <si>
    <t>Spalte564</t>
  </si>
  <si>
    <t>Spalte565</t>
  </si>
  <si>
    <t>Spalte566</t>
  </si>
  <si>
    <t>Spalte567</t>
  </si>
  <si>
    <t>Spalte568</t>
  </si>
  <si>
    <t>Spalte569</t>
  </si>
  <si>
    <t>Spalte570</t>
  </si>
  <si>
    <t>Spalte571</t>
  </si>
  <si>
    <t>Spalte572</t>
  </si>
  <si>
    <t>Spalte573</t>
  </si>
  <si>
    <t>Spalte574</t>
  </si>
  <si>
    <t>Spalte575</t>
  </si>
  <si>
    <t>Spalte576</t>
  </si>
  <si>
    <t>Spalte577</t>
  </si>
  <si>
    <t>Spalte578</t>
  </si>
  <si>
    <t>Spalte579</t>
  </si>
  <si>
    <t>Spalte580</t>
  </si>
  <si>
    <t>Spalte581</t>
  </si>
  <si>
    <t>Spalte582</t>
  </si>
  <si>
    <t>Spalte583</t>
  </si>
  <si>
    <t>Spalte584</t>
  </si>
  <si>
    <t>Spalte585</t>
  </si>
  <si>
    <t>Spalte586</t>
  </si>
  <si>
    <t>Spalte587</t>
  </si>
  <si>
    <t>Spalte588</t>
  </si>
  <si>
    <t>Spalte589</t>
  </si>
  <si>
    <t>Spalte590</t>
  </si>
  <si>
    <t>Spalte591</t>
  </si>
  <si>
    <t>Spalte592</t>
  </si>
  <si>
    <t>Spalte593</t>
  </si>
  <si>
    <t>Spalte594</t>
  </si>
  <si>
    <t>Spalte595</t>
  </si>
  <si>
    <t>Spalte596</t>
  </si>
  <si>
    <t>Spalte597</t>
  </si>
  <si>
    <t>Spalte598</t>
  </si>
  <si>
    <t>Spalte599</t>
  </si>
  <si>
    <t>Spalte600</t>
  </si>
  <si>
    <t>Spalte601</t>
  </si>
  <si>
    <t>Spalte602</t>
  </si>
  <si>
    <t>Spalte603</t>
  </si>
  <si>
    <t>Spalte604</t>
  </si>
  <si>
    <t>Spalte605</t>
  </si>
  <si>
    <t>Spalte606</t>
  </si>
  <si>
    <t>Spalte607</t>
  </si>
  <si>
    <t>Spalte608</t>
  </si>
  <si>
    <t>Spalte609</t>
  </si>
  <si>
    <t>Spalte610</t>
  </si>
  <si>
    <t>Spalte611</t>
  </si>
  <si>
    <t>Spalte612</t>
  </si>
  <si>
    <t>Spalte613</t>
  </si>
  <si>
    <t>Spalte614</t>
  </si>
  <si>
    <t>Spalte615</t>
  </si>
  <si>
    <t>Spalte616</t>
  </si>
  <si>
    <t>Spalte617</t>
  </si>
  <si>
    <t>Spalte618</t>
  </si>
  <si>
    <t>Spalte619</t>
  </si>
  <si>
    <t>Spalte620</t>
  </si>
  <si>
    <t>Spalte621</t>
  </si>
  <si>
    <t>Spalte622</t>
  </si>
  <si>
    <t>Spalte623</t>
  </si>
  <si>
    <t>Spalte624</t>
  </si>
  <si>
    <t>Spalte625</t>
  </si>
  <si>
    <t>Spalte626</t>
  </si>
  <si>
    <t>Spalte627</t>
  </si>
  <si>
    <t>Spalte628</t>
  </si>
  <si>
    <t>Spalte629</t>
  </si>
  <si>
    <t>Spalte630</t>
  </si>
  <si>
    <t>Spalte631</t>
  </si>
  <si>
    <t>Spalte632</t>
  </si>
  <si>
    <t>Spalte633</t>
  </si>
  <si>
    <t>Spalte634</t>
  </si>
  <si>
    <t>Spalte635</t>
  </si>
  <si>
    <t>Spalte636</t>
  </si>
  <si>
    <t>Spalte637</t>
  </si>
  <si>
    <t>Spalte638</t>
  </si>
  <si>
    <t>Spalte639</t>
  </si>
  <si>
    <t>Spalte640</t>
  </si>
  <si>
    <t>Spalte641</t>
  </si>
  <si>
    <t>Spalte642</t>
  </si>
  <si>
    <t>Spalte643</t>
  </si>
  <si>
    <t>Spalte644</t>
  </si>
  <si>
    <t>Spalte645</t>
  </si>
  <si>
    <t>Spalte646</t>
  </si>
  <si>
    <t>Spalte647</t>
  </si>
  <si>
    <t>Spalte648</t>
  </si>
  <si>
    <t>Spalte649</t>
  </si>
  <si>
    <t>Spalte650</t>
  </si>
  <si>
    <t>Spalte651</t>
  </si>
  <si>
    <t>Spalte652</t>
  </si>
  <si>
    <t>Spalte653</t>
  </si>
  <si>
    <t>Spalte654</t>
  </si>
  <si>
    <t>Spalte655</t>
  </si>
  <si>
    <t>Spalte656</t>
  </si>
  <si>
    <t>Spalte657</t>
  </si>
  <si>
    <t>Spalte658</t>
  </si>
  <si>
    <t>Spalte659</t>
  </si>
  <si>
    <t>Spalte660</t>
  </si>
  <si>
    <t>Spalte661</t>
  </si>
  <si>
    <t>Spalte662</t>
  </si>
  <si>
    <t>Spalte663</t>
  </si>
  <si>
    <t>Spalte664</t>
  </si>
  <si>
    <t>Spalte665</t>
  </si>
  <si>
    <t>Spalte666</t>
  </si>
  <si>
    <t>Spalte667</t>
  </si>
  <si>
    <t>Spalte668</t>
  </si>
  <si>
    <t>Spalte669</t>
  </si>
  <si>
    <t>Spalte670</t>
  </si>
  <si>
    <t>Spalte671</t>
  </si>
  <si>
    <t>Spalte672</t>
  </si>
  <si>
    <t>Spalte673</t>
  </si>
  <si>
    <t>Spalte674</t>
  </si>
  <si>
    <t>Spalte675</t>
  </si>
  <si>
    <t>Spalte676</t>
  </si>
  <si>
    <t>Spalte677</t>
  </si>
  <si>
    <t>Spalte678</t>
  </si>
  <si>
    <t>Spalte679</t>
  </si>
  <si>
    <t>Spalte680</t>
  </si>
  <si>
    <t>Spalte681</t>
  </si>
  <si>
    <t>Spalte682</t>
  </si>
  <si>
    <t>Spalte683</t>
  </si>
  <si>
    <t>Spalte684</t>
  </si>
  <si>
    <t>Spalte685</t>
  </si>
  <si>
    <t>Spalte686</t>
  </si>
  <si>
    <t>Spalte687</t>
  </si>
  <si>
    <t>Spalte688</t>
  </si>
  <si>
    <t>Spalte689</t>
  </si>
  <si>
    <t>Spalte690</t>
  </si>
  <si>
    <t>Spalte691</t>
  </si>
  <si>
    <t>Spalte692</t>
  </si>
  <si>
    <t>Spalte693</t>
  </si>
  <si>
    <t>Spalte694</t>
  </si>
  <si>
    <t>Spalte695</t>
  </si>
  <si>
    <t>Spalte696</t>
  </si>
  <si>
    <t>Spalte697</t>
  </si>
  <si>
    <t>Spalte698</t>
  </si>
  <si>
    <t>Spalte699</t>
  </si>
  <si>
    <t>Spalte700</t>
  </si>
  <si>
    <t>Spalte701</t>
  </si>
  <si>
    <t>Spalte702</t>
  </si>
  <si>
    <t>Lullaby</t>
  </si>
  <si>
    <t>Clawrik Uriel Amon</t>
  </si>
  <si>
    <t>Impact</t>
  </si>
  <si>
    <t>Gabriel Lucifer</t>
  </si>
  <si>
    <t>James Richard</t>
  </si>
  <si>
    <t>Mr. X</t>
  </si>
  <si>
    <t>Corey</t>
  </si>
  <si>
    <t>The Savage</t>
  </si>
  <si>
    <t>Beef Fletcher</t>
  </si>
  <si>
    <t>Kämpinator</t>
  </si>
  <si>
    <t>Chris Bradshaw</t>
  </si>
  <si>
    <t>Terry Bollea</t>
  </si>
  <si>
    <t>Steve O'Brian</t>
  </si>
  <si>
    <t>DonFly</t>
  </si>
  <si>
    <t>Evil</t>
  </si>
  <si>
    <t>Wild Thing</t>
  </si>
  <si>
    <t>AxeMan</t>
  </si>
  <si>
    <t>GPHero</t>
  </si>
  <si>
    <t>Axehammer</t>
  </si>
  <si>
    <t>Decay</t>
  </si>
  <si>
    <t>The Outsider</t>
  </si>
  <si>
    <t>Mike Hübner</t>
  </si>
  <si>
    <t>The Striker</t>
  </si>
  <si>
    <t>Crack</t>
  </si>
  <si>
    <t>Dino</t>
  </si>
  <si>
    <t>Leutinant Power</t>
  </si>
  <si>
    <t>Dash X</t>
  </si>
  <si>
    <t>Johnboy Dog</t>
  </si>
  <si>
    <t>Racheengel</t>
  </si>
  <si>
    <t>Steve Montgomery</t>
  </si>
  <si>
    <t>Devil Devine</t>
  </si>
  <si>
    <t>The Don</t>
  </si>
  <si>
    <t>Awkward</t>
  </si>
  <si>
    <t>Keevan</t>
  </si>
  <si>
    <t>Dark Angel</t>
  </si>
  <si>
    <t>Zakk van Dahl</t>
  </si>
  <si>
    <t>Marco Giovanni</t>
  </si>
  <si>
    <t>Diego Ortega</t>
  </si>
  <si>
    <t>Nummer</t>
  </si>
  <si>
    <t>Disco Mile</t>
  </si>
  <si>
    <t>Samuel Lawrence</t>
  </si>
  <si>
    <t>Astaroth</t>
  </si>
  <si>
    <t>Jokemaster Mile</t>
  </si>
  <si>
    <t>Big Tiger</t>
  </si>
  <si>
    <t>James T. Cruz</t>
  </si>
  <si>
    <t>Neo</t>
  </si>
  <si>
    <t>Q-RAX Mile</t>
  </si>
  <si>
    <t>Vlad Amarov</t>
  </si>
  <si>
    <t>Bracchus</t>
  </si>
  <si>
    <t>Damon Valentine</t>
  </si>
  <si>
    <t>Alex Wilson</t>
  </si>
  <si>
    <t>Clansman</t>
  </si>
  <si>
    <t>Jimbo Scaffold</t>
  </si>
  <si>
    <t>Barqas</t>
  </si>
  <si>
    <t>Sgt. Washington Davies</t>
  </si>
  <si>
    <t>BullGod</t>
  </si>
  <si>
    <t>Pearl</t>
  </si>
  <si>
    <t>Self</t>
  </si>
  <si>
    <t>Chris M.</t>
  </si>
  <si>
    <t>James W. Jefferson</t>
  </si>
  <si>
    <t>Scott Reagues</t>
  </si>
  <si>
    <t>Dariak</t>
  </si>
  <si>
    <t>Niclas Sunrise</t>
  </si>
  <si>
    <t>Valkos Heritage</t>
  </si>
  <si>
    <t>Marc Stevens</t>
  </si>
  <si>
    <t>Cruel T / The Twister</t>
  </si>
  <si>
    <t>Aleks G. / Ca$h</t>
  </si>
  <si>
    <t>Rumble</t>
  </si>
  <si>
    <t>Wrestler</t>
  </si>
  <si>
    <t>Zeit</t>
  </si>
  <si>
    <t>Spalte703</t>
  </si>
  <si>
    <t>MZ Durch</t>
  </si>
  <si>
    <t>m</t>
  </si>
  <si>
    <t>w</t>
  </si>
  <si>
    <t>siehe Bob</t>
  </si>
  <si>
    <t>gesamt</t>
  </si>
  <si>
    <t>weiblich</t>
  </si>
  <si>
    <t>männlich</t>
  </si>
  <si>
    <t>Teilnehmer</t>
  </si>
  <si>
    <t>Eliminiert als</t>
  </si>
  <si>
    <t>29seconds</t>
  </si>
  <si>
    <t>Chris Fusion</t>
  </si>
  <si>
    <t>Alejandro Munóz Ramirez</t>
  </si>
  <si>
    <t>Deadboy</t>
  </si>
  <si>
    <t>Matt Warlord</t>
  </si>
  <si>
    <t>S.a.m.o.T</t>
  </si>
  <si>
    <t>Rich Treasure</t>
  </si>
  <si>
    <t>Donovan Grey</t>
  </si>
  <si>
    <t>Andrey Grey</t>
  </si>
  <si>
    <t>Little Joe</t>
  </si>
  <si>
    <t>Neon (2)</t>
  </si>
  <si>
    <t>Jamy Hartland</t>
  </si>
  <si>
    <t>Seth</t>
  </si>
  <si>
    <t>Leon Rascal</t>
  </si>
  <si>
    <t>Ashe Corven</t>
  </si>
  <si>
    <t>Elroy Schmidtke</t>
  </si>
  <si>
    <t>iN©OgNiTo</t>
  </si>
  <si>
    <t>John Evans</t>
  </si>
  <si>
    <t>Ocean</t>
  </si>
  <si>
    <t>Behemoth</t>
  </si>
  <si>
    <t>Der FW'ler</t>
  </si>
  <si>
    <t>Sexy Johnny</t>
  </si>
  <si>
    <t>John Myers</t>
  </si>
  <si>
    <t>Großadmiral Thrawn</t>
  </si>
  <si>
    <t>Edouardo Magnifico</t>
  </si>
  <si>
    <t>Khabarakh Da'elos</t>
  </si>
  <si>
    <t>Castor Cage</t>
  </si>
  <si>
    <t>Stephon Buzzcock</t>
  </si>
  <si>
    <t>Mike Novoselic</t>
  </si>
  <si>
    <t>Love Paris</t>
  </si>
  <si>
    <t>Ares</t>
  </si>
  <si>
    <t>Aleksandro van Ozal</t>
  </si>
  <si>
    <t>Pumpkin</t>
  </si>
  <si>
    <t>Pete Destructor</t>
  </si>
  <si>
    <t>Persephone</t>
  </si>
  <si>
    <t>The Emperor</t>
  </si>
  <si>
    <t>Craig Steward</t>
  </si>
  <si>
    <t>Adam Reynolds</t>
  </si>
  <si>
    <t>Creed H. Quinn</t>
  </si>
  <si>
    <t>Kevin Smash</t>
  </si>
  <si>
    <t>Azrael Rage</t>
  </si>
  <si>
    <t>Vivian Rayako</t>
  </si>
  <si>
    <t>Tom Orion</t>
  </si>
  <si>
    <t>The Phoenix</t>
  </si>
  <si>
    <t>Smartin Phynix</t>
  </si>
  <si>
    <t>Mike Swanton</t>
  </si>
  <si>
    <t>Jason X Lee</t>
  </si>
  <si>
    <t>Chain Cowain</t>
  </si>
  <si>
    <t>Fireball Hikari</t>
  </si>
  <si>
    <t>Jorgas</t>
  </si>
  <si>
    <t>Lucio di Vario</t>
  </si>
  <si>
    <t>Jarrett Carson</t>
  </si>
  <si>
    <t>Ian Cole</t>
  </si>
  <si>
    <t>Warren Black</t>
  </si>
  <si>
    <t>Wolle</t>
  </si>
  <si>
    <t>Kamponari</t>
  </si>
  <si>
    <t>Aya</t>
  </si>
  <si>
    <t>Jan Camin</t>
  </si>
  <si>
    <t>John Smith</t>
  </si>
  <si>
    <t>Leopold Löblinger</t>
  </si>
  <si>
    <t>Mahmoud Omar Medouni</t>
  </si>
  <si>
    <t>Díego A. Sanchéz</t>
  </si>
  <si>
    <t>Errorist</t>
  </si>
  <si>
    <t>European Dream</t>
  </si>
  <si>
    <t>Timothy Toyle</t>
  </si>
  <si>
    <t>Joy Hammer</t>
  </si>
  <si>
    <t>G.I.M. Behemoth</t>
  </si>
  <si>
    <t>Ed Steele</t>
  </si>
  <si>
    <t>Melina</t>
  </si>
  <si>
    <t>Nick Profanity</t>
  </si>
  <si>
    <t>Mad Dog</t>
  </si>
  <si>
    <t>RM</t>
  </si>
  <si>
    <t>Brutus Boyle</t>
  </si>
  <si>
    <t>Tito van Nelle</t>
  </si>
  <si>
    <t>Steal</t>
  </si>
  <si>
    <t>Paloliana Alahami</t>
  </si>
  <si>
    <t>Kenneth Hewitt</t>
  </si>
  <si>
    <t>Timothy Randall</t>
  </si>
  <si>
    <t>Thor 2</t>
  </si>
  <si>
    <t>BR10</t>
  </si>
  <si>
    <t>BR11</t>
  </si>
  <si>
    <t>BR12</t>
  </si>
  <si>
    <t>BR13</t>
  </si>
  <si>
    <t>Ares II</t>
  </si>
  <si>
    <t>Scott Mason</t>
  </si>
  <si>
    <t>Kurt Malevski</t>
  </si>
  <si>
    <t>Incredible Idiot</t>
  </si>
  <si>
    <t>Geri Palienko</t>
  </si>
  <si>
    <t>Blaze</t>
  </si>
  <si>
    <t>Clöwni Kläusi</t>
  </si>
  <si>
    <t>Vincent Worthy</t>
  </si>
  <si>
    <t>James Godd</t>
  </si>
  <si>
    <t>Eve</t>
  </si>
  <si>
    <t>Sha'Red</t>
  </si>
  <si>
    <t>Jean-Luc le Frenchman</t>
  </si>
  <si>
    <t>Jeff Veska</t>
  </si>
  <si>
    <t>Robert Barker</t>
  </si>
  <si>
    <t>Kiamera</t>
  </si>
  <si>
    <t>DiRT</t>
  </si>
  <si>
    <t>Robert Breads</t>
  </si>
  <si>
    <t>Mikaela Moore</t>
  </si>
  <si>
    <t>Pavus Maximus</t>
  </si>
  <si>
    <t>James Woodward</t>
  </si>
  <si>
    <t>Jimmy Maxxx</t>
  </si>
  <si>
    <t>Tom Nowak</t>
  </si>
  <si>
    <t>Doomsday</t>
  </si>
  <si>
    <t>Eric Fletcher</t>
  </si>
  <si>
    <t>Danny Rickson</t>
  </si>
  <si>
    <t>Von Herzensburg</t>
  </si>
  <si>
    <t>Ironman</t>
  </si>
  <si>
    <t>Rebel called Hate</t>
  </si>
  <si>
    <t>John Woodward</t>
  </si>
  <si>
    <t>Michael Craig Benray</t>
  </si>
  <si>
    <t>Poisoneyes</t>
  </si>
  <si>
    <t>Chris Johnsen</t>
  </si>
  <si>
    <t>Jamie Hudson</t>
  </si>
  <si>
    <t>Vinc Hur</t>
  </si>
  <si>
    <t>Winner</t>
  </si>
  <si>
    <t>R1 10</t>
  </si>
  <si>
    <t>R1 11</t>
  </si>
  <si>
    <t>R2 10</t>
  </si>
  <si>
    <t>R3 10</t>
  </si>
  <si>
    <t>R2 11</t>
  </si>
  <si>
    <t>R3 11</t>
  </si>
  <si>
    <t>R1 12</t>
  </si>
  <si>
    <t>R2 12</t>
  </si>
  <si>
    <t>R3 12</t>
  </si>
  <si>
    <t>R1 13</t>
  </si>
  <si>
    <t>R2 13</t>
  </si>
  <si>
    <t>R3 13</t>
  </si>
  <si>
    <t>R1 14</t>
  </si>
  <si>
    <t>R2 14</t>
  </si>
  <si>
    <t>R3 14</t>
  </si>
  <si>
    <t>R1 15</t>
  </si>
  <si>
    <t>R2 15</t>
  </si>
  <si>
    <t>R3 15</t>
  </si>
  <si>
    <t>R1 16</t>
  </si>
  <si>
    <t>R2 16</t>
  </si>
  <si>
    <t>R3 16</t>
  </si>
  <si>
    <t>R1 17</t>
  </si>
  <si>
    <t>R2 17</t>
  </si>
  <si>
    <t>R3 17</t>
  </si>
  <si>
    <t>R1 18</t>
  </si>
  <si>
    <t>R2 18</t>
  </si>
  <si>
    <t>R1 19</t>
  </si>
  <si>
    <t>R1 20</t>
  </si>
  <si>
    <t>R1 01</t>
  </si>
  <si>
    <t>R1 02</t>
  </si>
  <si>
    <t>R1 03</t>
  </si>
  <si>
    <t>R1 04</t>
  </si>
  <si>
    <t>R1 05</t>
  </si>
  <si>
    <t>R1 06</t>
  </si>
  <si>
    <t>R1 07</t>
  </si>
  <si>
    <t>R1 08</t>
  </si>
  <si>
    <t>R1 09</t>
  </si>
  <si>
    <t>R2 01</t>
  </si>
  <si>
    <t>R2 02</t>
  </si>
  <si>
    <t>R2 03</t>
  </si>
  <si>
    <t>R2 04</t>
  </si>
  <si>
    <t>R2 05</t>
  </si>
  <si>
    <t>R2 06</t>
  </si>
  <si>
    <t>R2 07</t>
  </si>
  <si>
    <t>R2 08</t>
  </si>
  <si>
    <t>R2 09</t>
  </si>
  <si>
    <t>R3 01</t>
  </si>
  <si>
    <t>R3 02</t>
  </si>
  <si>
    <t>R3 03</t>
  </si>
  <si>
    <t>R3 04</t>
  </si>
  <si>
    <t>R3 05</t>
  </si>
  <si>
    <t>R3 06</t>
  </si>
  <si>
    <t>R3 07</t>
  </si>
  <si>
    <t>R3 08</t>
  </si>
  <si>
    <t>R3 09</t>
  </si>
  <si>
    <t>Wiley Cuts</t>
  </si>
  <si>
    <t>Caleb Yuma</t>
  </si>
  <si>
    <t>Stevie van Crane</t>
  </si>
  <si>
    <t>Rick Kernen</t>
  </si>
  <si>
    <t>Chris McFly Jr.</t>
  </si>
  <si>
    <t>Alexander King</t>
  </si>
  <si>
    <t>Alistair Brunswick</t>
  </si>
  <si>
    <t>Kriss Dalmi</t>
  </si>
  <si>
    <t>Silverberg</t>
  </si>
  <si>
    <t>Parn</t>
  </si>
  <si>
    <t>Declan O'Kelly</t>
  </si>
  <si>
    <t>Brian Sore</t>
  </si>
  <si>
    <t>Grizz Lee</t>
  </si>
  <si>
    <t>Blake Milton</t>
  </si>
  <si>
    <t>Patricia Selladore</t>
  </si>
  <si>
    <t>Spalte2</t>
  </si>
  <si>
    <t>Orange Bud (Nicht Teilnahme)</t>
  </si>
  <si>
    <t>Desmond Mallory (Nicht Teilnahme)</t>
  </si>
  <si>
    <t>Abdussamed Mahaila (Attacke - Nicht Teilnahme)</t>
  </si>
  <si>
    <t>Paimon (Selbstelimination vor Ring Betreten)</t>
  </si>
  <si>
    <t>Britney Love</t>
  </si>
  <si>
    <t>Lionel Jannek</t>
  </si>
  <si>
    <t>Maximilian Lunenkind</t>
  </si>
  <si>
    <t>Mara Johari</t>
  </si>
  <si>
    <t>Roxanne Chaykin</t>
  </si>
  <si>
    <t>Jacob Kwabena</t>
  </si>
  <si>
    <t>Zereo Killer</t>
  </si>
  <si>
    <t>Jason Dwight</t>
  </si>
  <si>
    <t>Brandon Cornwallace</t>
  </si>
  <si>
    <t>Bleed</t>
  </si>
  <si>
    <t>Ashley Stanton</t>
  </si>
  <si>
    <t>Xelap</t>
  </si>
  <si>
    <t>Lex Streetman</t>
  </si>
  <si>
    <t>Jiao Chengzho</t>
  </si>
  <si>
    <t>Terra No'Kaie</t>
  </si>
  <si>
    <t>NEON LOVE</t>
  </si>
  <si>
    <t>Olli Durden</t>
  </si>
  <si>
    <t>Malioc</t>
  </si>
  <si>
    <t>Sunukkuhkau</t>
  </si>
  <si>
    <t>Rolan</t>
  </si>
  <si>
    <t>Sushi</t>
  </si>
  <si>
    <t>Bryan Jatemare</t>
  </si>
  <si>
    <t>Erik Moranes</t>
  </si>
  <si>
    <t>Eri Osada</t>
  </si>
  <si>
    <t>Kevin Sharpe</t>
  </si>
  <si>
    <t>Keek Hathaway</t>
  </si>
  <si>
    <t>Dean Welkey</t>
  </si>
  <si>
    <t>Dante Rodriguez</t>
  </si>
  <si>
    <t>Shinsuke Hondo</t>
  </si>
  <si>
    <t>Rafael Aspiri</t>
  </si>
  <si>
    <t>Marvin Percio</t>
  </si>
  <si>
    <t>Gordon Banes</t>
  </si>
  <si>
    <t>Kathy Strong</t>
  </si>
  <si>
    <t>Hannibal Cain</t>
  </si>
  <si>
    <t>Benedict White</t>
  </si>
  <si>
    <t>Dixon</t>
  </si>
  <si>
    <t>Archibaldo Cruz</t>
  </si>
  <si>
    <t>Jan-Rupert von Wichtenhausen</t>
  </si>
  <si>
    <t>Scott Miller</t>
  </si>
  <si>
    <t>Shadow</t>
  </si>
  <si>
    <t>Tony Graves</t>
  </si>
  <si>
    <t>Lara Lee</t>
  </si>
  <si>
    <t>Connor Rogue</t>
  </si>
  <si>
    <t>Marc Poe</t>
  </si>
  <si>
    <t>Circumvent</t>
  </si>
  <si>
    <t>Sean Ashfield</t>
  </si>
  <si>
    <t>Tobaay</t>
  </si>
  <si>
    <t>Stem</t>
  </si>
  <si>
    <t>Basar Parlak</t>
  </si>
  <si>
    <t>Rob Collins</t>
  </si>
  <si>
    <t>Trent Cardigan</t>
  </si>
  <si>
    <t>Graf Einauge</t>
  </si>
  <si>
    <t>Matt Stone</t>
  </si>
  <si>
    <t>Alexander Christianson</t>
  </si>
  <si>
    <t>Daniel</t>
  </si>
  <si>
    <t>Jason Crutch</t>
  </si>
  <si>
    <t>Kwoga</t>
  </si>
  <si>
    <t>Viktor Ragnarök</t>
  </si>
  <si>
    <t>Ronin</t>
  </si>
  <si>
    <t>Stacey Buehler</t>
  </si>
  <si>
    <t>Drake Infinity</t>
  </si>
  <si>
    <t>Alex Hansen</t>
  </si>
  <si>
    <t>Anton Skolov</t>
  </si>
  <si>
    <t>Kaito Tokugawa</t>
  </si>
  <si>
    <t>Max Roswell</t>
  </si>
  <si>
    <t>Hugo</t>
  </si>
  <si>
    <t>Rob Gossler</t>
  </si>
  <si>
    <t>Lonesome Tyler</t>
  </si>
  <si>
    <t>BR01</t>
  </si>
  <si>
    <t>BR02</t>
  </si>
  <si>
    <t>BR03</t>
  </si>
  <si>
    <t>BR04</t>
  </si>
  <si>
    <t>BR05</t>
  </si>
  <si>
    <t>BR06</t>
  </si>
  <si>
    <t>BR07</t>
  </si>
  <si>
    <t>BR08</t>
  </si>
  <si>
    <t>BR09</t>
  </si>
  <si>
    <t>Durchschnitt TN:</t>
  </si>
  <si>
    <t>Kürzeste Zeit im Rumble</t>
  </si>
  <si>
    <t>Längste Zeit im Rumble</t>
  </si>
  <si>
    <t>BR14</t>
  </si>
  <si>
    <t>Finish</t>
  </si>
  <si>
    <t>-</t>
  </si>
  <si>
    <t>Debüts</t>
  </si>
  <si>
    <t>Spalte3100</t>
  </si>
  <si>
    <t>Debüt</t>
  </si>
  <si>
    <t>Alte</t>
  </si>
  <si>
    <t>Rumblematch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</si>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</sst>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7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u/>
      <sz val="12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u/>
      <sz val="12"/>
      <color theme="5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2"/>
      <color rgb="FFC00000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u/>
      <sz val="12"/>
      <color theme="7" tint="0.3999755851924192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u/>
      <sz val="12"/>
      <color theme="9" tint="-0.499984740745262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u/>
      <sz val="12"/>
      <color theme="4" tint="0.39997558519241921"/>
      <name val="Calibri"/>
      <family val="2"/>
      <scheme val="minor"/>
    </font>
    <font>
      <sz val="12"/>
      <color theme="9"/>
      <name val="Arial"/>
      <family val="2"/>
    </font>
    <font>
      <sz val="12"/>
      <color rgb="FF70AD47"/>
      <name val="Arial"/>
      <family val="2"/>
    </font>
    <font>
      <sz val="12"/>
      <color rgb="FF70AD47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/>
      <name val="Arial"/>
      <family val="2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u/>
      <sz val="12"/>
      <color rgb="FF00B0F0"/>
      <name val="Calibri"/>
      <family val="2"/>
      <scheme val="minor"/>
    </font>
    <font>
      <sz val="12"/>
      <color rgb="FF00B0F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2"/>
      <color rgb="FF4472C4"/>
      <name val="Arial"/>
      <family val="2"/>
    </font>
    <font>
      <sz val="12"/>
      <color rgb="FF4472C4"/>
      <name val="Calibri"/>
      <family val="2"/>
      <scheme val="minor"/>
    </font>
    <font>
      <sz val="12"/>
      <color theme="7" tint="0.39997558519241921"/>
      <name val="Arial"/>
      <family val="2"/>
    </font>
    <font>
      <sz val="12"/>
      <color theme="9" tint="-0.499984740745262"/>
      <name val="Arial"/>
      <family val="2"/>
    </font>
    <font>
      <sz val="12"/>
      <color theme="4" tint="0.39997558519241921"/>
      <name val="Arial"/>
      <family val="2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u/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u/>
      <sz val="12"/>
      <color theme="6" tint="-0.249977111117893"/>
      <name val="Calibri"/>
      <family val="2"/>
      <scheme val="minor"/>
    </font>
    <font>
      <sz val="12"/>
      <color theme="6" tint="-0.249977111117893"/>
      <name val="Arial"/>
      <family val="2"/>
    </font>
    <font>
      <b/>
      <u/>
      <sz val="12"/>
      <color rgb="FFFF0000"/>
      <name val="Calibri"/>
      <family val="2"/>
      <scheme val="minor"/>
    </font>
    <font>
      <b/>
      <u/>
      <sz val="12"/>
      <color theme="5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u/>
      <sz val="12"/>
      <color theme="9"/>
      <name val="Calibri"/>
      <family val="2"/>
      <scheme val="minor"/>
    </font>
    <font>
      <b/>
      <u/>
      <sz val="12"/>
      <color theme="4" tint="0.39997558519241921"/>
      <name val="Calibri"/>
      <family val="2"/>
      <scheme val="minor"/>
    </font>
    <font>
      <b/>
      <u/>
      <sz val="12"/>
      <color theme="9" tint="-0.499984740745262"/>
      <name val="Calibri"/>
      <family val="2"/>
      <scheme val="minor"/>
    </font>
    <font>
      <b/>
      <u/>
      <sz val="12"/>
      <color theme="7" tint="0.3999755851924192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Lucida Grande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472C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4472C4"/>
      </top>
      <bottom/>
      <diagonal/>
    </border>
    <border>
      <left/>
      <right style="medium">
        <color indexed="64"/>
      </right>
      <top style="thin">
        <color rgb="FF4472C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1"/>
    <xf numFmtId="164" fontId="0" fillId="0" borderId="0" xfId="0" applyNumberFormat="1"/>
    <xf numFmtId="0" fontId="1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6" fillId="0" borderId="0" xfId="0" applyFont="1" applyBorder="1"/>
    <xf numFmtId="164" fontId="16" fillId="0" borderId="0" xfId="0" applyNumberFormat="1" applyFont="1" applyBorder="1"/>
    <xf numFmtId="0" fontId="34" fillId="0" borderId="0" xfId="0" applyFont="1" applyBorder="1"/>
    <xf numFmtId="0" fontId="0" fillId="0" borderId="0" xfId="0" applyFont="1"/>
    <xf numFmtId="0" fontId="37" fillId="0" borderId="0" xfId="0" applyFont="1"/>
    <xf numFmtId="164" fontId="13" fillId="0" borderId="0" xfId="0" applyNumberFormat="1" applyFont="1"/>
    <xf numFmtId="164" fontId="13" fillId="0" borderId="0" xfId="1" applyNumberFormat="1" applyFont="1"/>
    <xf numFmtId="0" fontId="35" fillId="0" borderId="0" xfId="0" applyFont="1" applyBorder="1"/>
    <xf numFmtId="0" fontId="36" fillId="0" borderId="0" xfId="0" applyFont="1" applyBorder="1"/>
    <xf numFmtId="0" fontId="16" fillId="0" borderId="1" xfId="0" applyFont="1" applyBorder="1"/>
    <xf numFmtId="164" fontId="36" fillId="0" borderId="0" xfId="0" applyNumberFormat="1" applyFont="1" applyBorder="1"/>
    <xf numFmtId="164" fontId="16" fillId="0" borderId="1" xfId="0" applyNumberFormat="1" applyFont="1" applyBorder="1"/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15" fillId="0" borderId="0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1" fillId="0" borderId="0" xfId="0" applyNumberFormat="1" applyFont="1" applyBorder="1"/>
    <xf numFmtId="0" fontId="19" fillId="0" borderId="0" xfId="0" applyFont="1" applyBorder="1"/>
    <xf numFmtId="0" fontId="7" fillId="2" borderId="2" xfId="0" applyFont="1" applyFill="1" applyBorder="1" applyAlignment="1">
      <alignment horizontal="center"/>
    </xf>
    <xf numFmtId="0" fontId="1" fillId="0" borderId="4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5" xfId="0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5" xfId="0" applyFont="1" applyBorder="1"/>
    <xf numFmtId="0" fontId="8" fillId="0" borderId="4" xfId="0" applyFont="1" applyBorder="1"/>
    <xf numFmtId="164" fontId="8" fillId="0" borderId="0" xfId="0" applyNumberFormat="1" applyFont="1" applyBorder="1"/>
    <xf numFmtId="0" fontId="10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0" fontId="9" fillId="0" borderId="5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4" xfId="0" applyFont="1" applyBorder="1"/>
    <xf numFmtId="0" fontId="12" fillId="0" borderId="0" xfId="1" applyFont="1" applyBorder="1"/>
    <xf numFmtId="0" fontId="15" fillId="0" borderId="5" xfId="0" applyFont="1" applyBorder="1"/>
    <xf numFmtId="0" fontId="14" fillId="0" borderId="0" xfId="0" applyFont="1" applyBorder="1"/>
    <xf numFmtId="0" fontId="14" fillId="0" borderId="5" xfId="0" applyFont="1" applyBorder="1"/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6" fillId="0" borderId="4" xfId="0" applyFont="1" applyBorder="1"/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/>
    <xf numFmtId="0" fontId="16" fillId="0" borderId="0" xfId="0" applyNumberFormat="1" applyFont="1" applyBorder="1"/>
    <xf numFmtId="0" fontId="16" fillId="0" borderId="5" xfId="0" applyFont="1" applyBorder="1"/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4" fillId="0" borderId="4" xfId="0" applyFont="1" applyBorder="1"/>
    <xf numFmtId="0" fontId="16" fillId="0" borderId="7" xfId="0" applyFont="1" applyBorder="1"/>
    <xf numFmtId="0" fontId="35" fillId="0" borderId="4" xfId="0" applyFont="1" applyBorder="1"/>
    <xf numFmtId="0" fontId="36" fillId="0" borderId="5" xfId="0" applyFont="1" applyBorder="1"/>
    <xf numFmtId="164" fontId="16" fillId="0" borderId="0" xfId="0" applyNumberFormat="1" applyFont="1" applyBorder="1" applyAlignment="1">
      <alignment horizontal="right"/>
    </xf>
    <xf numFmtId="0" fontId="20" fillId="2" borderId="8" xfId="0" applyFont="1" applyFill="1" applyBorder="1" applyAlignment="1">
      <alignment horizontal="center"/>
    </xf>
    <xf numFmtId="0" fontId="19" fillId="0" borderId="4" xfId="0" applyFont="1" applyBorder="1"/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/>
    <xf numFmtId="0" fontId="19" fillId="0" borderId="0" xfId="0" applyNumberFormat="1" applyFont="1" applyBorder="1"/>
    <xf numFmtId="0" fontId="19" fillId="0" borderId="5" xfId="0" applyFont="1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9" fillId="0" borderId="4" xfId="0" applyFont="1" applyBorder="1"/>
    <xf numFmtId="164" fontId="19" fillId="0" borderId="0" xfId="0" applyNumberFormat="1" applyFont="1" applyBorder="1"/>
    <xf numFmtId="0" fontId="39" fillId="0" borderId="0" xfId="0" applyFont="1" applyBorder="1"/>
    <xf numFmtId="0" fontId="38" fillId="0" borderId="9" xfId="0" applyFont="1" applyBorder="1"/>
    <xf numFmtId="0" fontId="13" fillId="0" borderId="9" xfId="0" applyFont="1" applyBorder="1"/>
    <xf numFmtId="0" fontId="13" fillId="0" borderId="9" xfId="1" applyFont="1" applyBorder="1"/>
    <xf numFmtId="0" fontId="13" fillId="0" borderId="0" xfId="1" applyFont="1"/>
    <xf numFmtId="0" fontId="40" fillId="2" borderId="3" xfId="0" applyFont="1" applyFill="1" applyBorder="1" applyAlignment="1">
      <alignment horizontal="center"/>
    </xf>
    <xf numFmtId="0" fontId="41" fillId="0" borderId="4" xfId="0" applyFont="1" applyBorder="1"/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/>
    <xf numFmtId="0" fontId="41" fillId="0" borderId="0" xfId="0" applyFont="1" applyBorder="1"/>
    <xf numFmtId="0" fontId="41" fillId="0" borderId="0" xfId="0" applyNumberFormat="1" applyFont="1" applyBorder="1"/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/>
    <xf numFmtId="164" fontId="41" fillId="0" borderId="0" xfId="0" applyNumberFormat="1" applyFont="1" applyBorder="1"/>
    <xf numFmtId="0" fontId="16" fillId="0" borderId="6" xfId="0" applyFont="1" applyBorder="1"/>
    <xf numFmtId="0" fontId="44" fillId="0" borderId="0" xfId="0" applyFont="1"/>
    <xf numFmtId="0" fontId="45" fillId="0" borderId="0" xfId="0" applyFont="1"/>
    <xf numFmtId="0" fontId="13" fillId="0" borderId="0" xfId="1" applyFont="1" applyBorder="1"/>
    <xf numFmtId="0" fontId="13" fillId="0" borderId="0" xfId="0" applyFont="1" applyBorder="1"/>
    <xf numFmtId="0" fontId="43" fillId="0" borderId="4" xfId="0" applyFont="1" applyBorder="1"/>
    <xf numFmtId="0" fontId="22" fillId="0" borderId="4" xfId="0" applyFont="1" applyBorder="1"/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/>
    <xf numFmtId="0" fontId="22" fillId="0" borderId="0" xfId="0" applyFont="1" applyBorder="1"/>
    <xf numFmtId="0" fontId="22" fillId="0" borderId="0" xfId="0" applyNumberFormat="1" applyFont="1" applyBorder="1"/>
    <xf numFmtId="0" fontId="22" fillId="0" borderId="5" xfId="0" applyFont="1" applyBorder="1"/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/>
    <xf numFmtId="0" fontId="25" fillId="0" borderId="0" xfId="0" applyFont="1" applyBorder="1"/>
    <xf numFmtId="0" fontId="25" fillId="0" borderId="0" xfId="0" applyNumberFormat="1" applyFont="1" applyBorder="1"/>
    <xf numFmtId="0" fontId="25" fillId="0" borderId="5" xfId="0" applyFont="1" applyBorder="1"/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4" xfId="0" applyFont="1" applyBorder="1"/>
    <xf numFmtId="0" fontId="29" fillId="0" borderId="0" xfId="0" applyFont="1" applyBorder="1" applyAlignment="1">
      <alignment horizontal="center"/>
    </xf>
    <xf numFmtId="164" fontId="29" fillId="0" borderId="0" xfId="0" applyNumberFormat="1" applyFont="1" applyBorder="1"/>
    <xf numFmtId="0" fontId="28" fillId="0" borderId="0" xfId="0" applyFont="1" applyBorder="1"/>
    <xf numFmtId="0" fontId="28" fillId="0" borderId="0" xfId="0" applyNumberFormat="1" applyFont="1" applyBorder="1"/>
    <xf numFmtId="0" fontId="28" fillId="0" borderId="5" xfId="0" applyFont="1" applyBorder="1"/>
    <xf numFmtId="0" fontId="30" fillId="0" borderId="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1" fillId="0" borderId="4" xfId="0" applyFont="1" applyBorder="1"/>
    <xf numFmtId="0" fontId="32" fillId="0" borderId="0" xfId="0" applyFont="1" applyBorder="1" applyAlignment="1">
      <alignment horizontal="center"/>
    </xf>
    <xf numFmtId="164" fontId="32" fillId="0" borderId="0" xfId="0" applyNumberFormat="1" applyFont="1" applyBorder="1"/>
    <xf numFmtId="0" fontId="31" fillId="0" borderId="0" xfId="0" applyFont="1" applyBorder="1"/>
    <xf numFmtId="0" fontId="31" fillId="0" borderId="0" xfId="0" applyNumberFormat="1" applyFont="1" applyBorder="1"/>
    <xf numFmtId="0" fontId="31" fillId="0" borderId="5" xfId="0" applyFont="1" applyBorder="1"/>
    <xf numFmtId="0" fontId="33" fillId="0" borderId="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46" fillId="0" borderId="4" xfId="0" applyFont="1" applyBorder="1"/>
    <xf numFmtId="164" fontId="22" fillId="0" borderId="0" xfId="0" applyNumberFormat="1" applyFont="1" applyBorder="1"/>
    <xf numFmtId="0" fontId="46" fillId="0" borderId="0" xfId="0" applyFont="1"/>
    <xf numFmtId="0" fontId="48" fillId="0" borderId="0" xfId="0" applyFont="1" applyBorder="1"/>
    <xf numFmtId="164" fontId="48" fillId="0" borderId="0" xfId="0" applyNumberFormat="1" applyFont="1" applyBorder="1"/>
    <xf numFmtId="0" fontId="47" fillId="0" borderId="0" xfId="0" applyFont="1" applyBorder="1"/>
    <xf numFmtId="0" fontId="48" fillId="0" borderId="5" xfId="0" applyFont="1" applyBorder="1"/>
    <xf numFmtId="0" fontId="29" fillId="2" borderId="3" xfId="0" applyFont="1" applyFill="1" applyBorder="1" applyAlignment="1">
      <alignment horizontal="center"/>
    </xf>
    <xf numFmtId="46" fontId="5" fillId="0" borderId="0" xfId="0" applyNumberFormat="1" applyFont="1"/>
    <xf numFmtId="20" fontId="5" fillId="0" borderId="0" xfId="0" applyNumberFormat="1" applyFont="1"/>
    <xf numFmtId="0" fontId="0" fillId="0" borderId="0" xfId="0" applyNumberFormat="1" applyAlignment="1">
      <alignment horizontal="center"/>
    </xf>
    <xf numFmtId="0" fontId="13" fillId="0" borderId="0" xfId="0" applyNumberFormat="1" applyFont="1" applyAlignment="1">
      <alignment horizontal="center"/>
    </xf>
    <xf numFmtId="0" fontId="41" fillId="0" borderId="5" xfId="0" applyFont="1" applyBorder="1"/>
    <xf numFmtId="0" fontId="49" fillId="0" borderId="0" xfId="0" applyFont="1"/>
    <xf numFmtId="164" fontId="25" fillId="0" borderId="0" xfId="0" applyNumberFormat="1" applyFont="1" applyBorder="1"/>
    <xf numFmtId="0" fontId="25" fillId="0" borderId="4" xfId="0" applyFont="1" applyBorder="1"/>
    <xf numFmtId="0" fontId="50" fillId="0" borderId="0" xfId="0" applyFont="1"/>
    <xf numFmtId="164" fontId="28" fillId="0" borderId="0" xfId="0" applyNumberFormat="1" applyFont="1" applyBorder="1"/>
    <xf numFmtId="0" fontId="49" fillId="0" borderId="4" xfId="0" applyFont="1" applyBorder="1"/>
    <xf numFmtId="0" fontId="50" fillId="0" borderId="4" xfId="0" applyFont="1" applyBorder="1"/>
    <xf numFmtId="0" fontId="49" fillId="0" borderId="0" xfId="0" applyFont="1" applyBorder="1"/>
    <xf numFmtId="0" fontId="50" fillId="0" borderId="0" xfId="0" applyFont="1" applyBorder="1"/>
    <xf numFmtId="0" fontId="0" fillId="0" borderId="1" xfId="0" applyBorder="1"/>
    <xf numFmtId="0" fontId="8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34" fillId="0" borderId="0" xfId="0" applyFont="1"/>
    <xf numFmtId="0" fontId="34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39" fillId="0" borderId="4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1" fillId="0" borderId="4" xfId="0" applyFont="1" applyBorder="1"/>
    <xf numFmtId="0" fontId="51" fillId="0" borderId="0" xfId="0" applyFont="1"/>
    <xf numFmtId="164" fontId="31" fillId="0" borderId="0" xfId="0" applyNumberFormat="1" applyFont="1" applyBorder="1"/>
    <xf numFmtId="0" fontId="51" fillId="0" borderId="0" xfId="0" applyFont="1" applyAlignment="1">
      <alignment horizontal="right"/>
    </xf>
    <xf numFmtId="0" fontId="32" fillId="2" borderId="3" xfId="0" applyFont="1" applyFill="1" applyBorder="1" applyAlignment="1">
      <alignment horizontal="center"/>
    </xf>
    <xf numFmtId="0" fontId="31" fillId="0" borderId="5" xfId="0" applyNumberFormat="1" applyFont="1" applyBorder="1"/>
    <xf numFmtId="0" fontId="52" fillId="2" borderId="3" xfId="0" applyFont="1" applyFill="1" applyBorder="1" applyAlignment="1">
      <alignment horizontal="center"/>
    </xf>
    <xf numFmtId="0" fontId="53" fillId="0" borderId="4" xfId="0" applyFont="1" applyBorder="1"/>
    <xf numFmtId="0" fontId="52" fillId="0" borderId="0" xfId="0" applyFont="1" applyBorder="1" applyAlignment="1">
      <alignment horizontal="center"/>
    </xf>
    <xf numFmtId="164" fontId="52" fillId="0" borderId="0" xfId="0" applyNumberFormat="1" applyFont="1" applyBorder="1"/>
    <xf numFmtId="0" fontId="53" fillId="0" borderId="0" xfId="0" applyFont="1" applyBorder="1"/>
    <xf numFmtId="0" fontId="53" fillId="0" borderId="0" xfId="0" applyNumberFormat="1" applyFont="1" applyBorder="1"/>
    <xf numFmtId="0" fontId="53" fillId="0" borderId="5" xfId="0" applyFont="1" applyBorder="1"/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" fillId="0" borderId="0" xfId="0" applyNumberFormat="1" applyFont="1" applyBorder="1"/>
    <xf numFmtId="0" fontId="1" fillId="0" borderId="5" xfId="0" applyNumberFormat="1" applyFont="1" applyBorder="1"/>
    <xf numFmtId="0" fontId="0" fillId="0" borderId="0" xfId="0" applyNumberFormat="1" applyBorder="1"/>
    <xf numFmtId="0" fontId="0" fillId="0" borderId="5" xfId="0" applyNumberFormat="1" applyBorder="1"/>
    <xf numFmtId="0" fontId="16" fillId="0" borderId="5" xfId="0" applyNumberFormat="1" applyFont="1" applyBorder="1"/>
    <xf numFmtId="0" fontId="19" fillId="0" borderId="5" xfId="0" applyNumberFormat="1" applyFont="1" applyBorder="1"/>
    <xf numFmtId="0" fontId="41" fillId="0" borderId="5" xfId="0" applyNumberFormat="1" applyFont="1" applyBorder="1"/>
    <xf numFmtId="0" fontId="22" fillId="0" borderId="5" xfId="0" applyNumberFormat="1" applyFont="1" applyBorder="1"/>
    <xf numFmtId="0" fontId="25" fillId="0" borderId="5" xfId="0" applyNumberFormat="1" applyFont="1" applyBorder="1"/>
    <xf numFmtId="0" fontId="28" fillId="0" borderId="5" xfId="0" applyNumberFormat="1" applyFont="1" applyBorder="1"/>
    <xf numFmtId="0" fontId="53" fillId="0" borderId="5" xfId="0" applyNumberFormat="1" applyFont="1" applyBorder="1"/>
    <xf numFmtId="0" fontId="16" fillId="0" borderId="1" xfId="0" applyNumberFormat="1" applyFont="1" applyBorder="1"/>
    <xf numFmtId="0" fontId="16" fillId="0" borderId="7" xfId="0" applyNumberFormat="1" applyFont="1" applyBorder="1"/>
    <xf numFmtId="164" fontId="53" fillId="0" borderId="0" xfId="0" applyNumberFormat="1" applyFont="1" applyBorder="1"/>
    <xf numFmtId="0" fontId="55" fillId="0" borderId="0" xfId="0" applyFont="1"/>
    <xf numFmtId="0" fontId="55" fillId="0" borderId="0" xfId="0" applyFont="1" applyAlignment="1">
      <alignment horizontal="right"/>
    </xf>
    <xf numFmtId="0" fontId="55" fillId="0" borderId="4" xfId="0" applyFont="1" applyBorder="1"/>
    <xf numFmtId="0" fontId="20" fillId="2" borderId="3" xfId="0" applyFont="1" applyFill="1" applyBorder="1" applyAlignment="1">
      <alignment horizontal="center"/>
    </xf>
    <xf numFmtId="0" fontId="19" fillId="0" borderId="0" xfId="0" applyFont="1"/>
    <xf numFmtId="0" fontId="56" fillId="2" borderId="2" xfId="0" applyFont="1" applyFill="1" applyBorder="1" applyAlignment="1">
      <alignment horizontal="center"/>
    </xf>
    <xf numFmtId="0" fontId="56" fillId="2" borderId="3" xfId="0" applyFont="1" applyFill="1" applyBorder="1" applyAlignment="1">
      <alignment horizontal="center"/>
    </xf>
    <xf numFmtId="0" fontId="57" fillId="0" borderId="4" xfId="0" applyFont="1" applyBorder="1"/>
    <xf numFmtId="0" fontId="56" fillId="0" borderId="0" xfId="0" applyFont="1" applyBorder="1" applyAlignment="1">
      <alignment horizontal="center"/>
    </xf>
    <xf numFmtId="164" fontId="56" fillId="0" borderId="0" xfId="0" applyNumberFormat="1" applyFont="1" applyBorder="1"/>
    <xf numFmtId="0" fontId="57" fillId="0" borderId="0" xfId="0" applyFont="1" applyBorder="1"/>
    <xf numFmtId="0" fontId="57" fillId="0" borderId="0" xfId="0" applyNumberFormat="1" applyFont="1" applyBorder="1"/>
    <xf numFmtId="0" fontId="57" fillId="0" borderId="5" xfId="0" applyFont="1" applyBorder="1"/>
    <xf numFmtId="0" fontId="58" fillId="0" borderId="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57" fillId="0" borderId="5" xfId="0" applyNumberFormat="1" applyFont="1" applyBorder="1"/>
    <xf numFmtId="0" fontId="59" fillId="0" borderId="0" xfId="0" applyFont="1"/>
    <xf numFmtId="164" fontId="57" fillId="0" borderId="0" xfId="0" applyNumberFormat="1" applyFont="1" applyBorder="1"/>
    <xf numFmtId="0" fontId="59" fillId="0" borderId="0" xfId="0" applyFont="1" applyAlignment="1">
      <alignment horizontal="right"/>
    </xf>
    <xf numFmtId="0" fontId="59" fillId="0" borderId="4" xfId="0" applyFont="1" applyBorder="1"/>
    <xf numFmtId="0" fontId="57" fillId="0" borderId="0" xfId="0" applyFont="1"/>
    <xf numFmtId="164" fontId="45" fillId="0" borderId="0" xfId="0" applyNumberFormat="1" applyFont="1"/>
    <xf numFmtId="0" fontId="38" fillId="0" borderId="0" xfId="0" applyFont="1"/>
    <xf numFmtId="0" fontId="13" fillId="0" borderId="10" xfId="0" applyFont="1" applyBorder="1"/>
    <xf numFmtId="164" fontId="13" fillId="0" borderId="10" xfId="0" applyNumberFormat="1" applyFont="1" applyBorder="1"/>
    <xf numFmtId="0" fontId="13" fillId="0" borderId="10" xfId="1" applyFont="1" applyBorder="1"/>
    <xf numFmtId="0" fontId="0" fillId="0" borderId="0" xfId="0" applyFont="1" applyBorder="1"/>
    <xf numFmtId="0" fontId="37" fillId="0" borderId="10" xfId="0" applyFont="1" applyBorder="1"/>
    <xf numFmtId="164" fontId="13" fillId="0" borderId="0" xfId="0" applyNumberFormat="1" applyFont="1" applyBorder="1"/>
    <xf numFmtId="0" fontId="37" fillId="0" borderId="0" xfId="0" applyFont="1" applyBorder="1"/>
    <xf numFmtId="0" fontId="20" fillId="2" borderId="3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4" fontId="60" fillId="0" borderId="4" xfId="0" applyNumberFormat="1" applyFont="1" applyBorder="1"/>
    <xf numFmtId="164" fontId="57" fillId="0" borderId="4" xfId="0" applyNumberFormat="1" applyFont="1" applyBorder="1"/>
    <xf numFmtId="164" fontId="61" fillId="0" borderId="4" xfId="0" applyNumberFormat="1" applyFont="1" applyBorder="1"/>
    <xf numFmtId="164" fontId="62" fillId="0" borderId="4" xfId="0" applyNumberFormat="1" applyFont="1" applyBorder="1"/>
    <xf numFmtId="164" fontId="63" fillId="0" borderId="4" xfId="0" applyNumberFormat="1" applyFont="1" applyBorder="1"/>
    <xf numFmtId="164" fontId="64" fillId="0" borderId="4" xfId="0" applyNumberFormat="1" applyFont="1" applyBorder="1"/>
    <xf numFmtId="164" fontId="65" fillId="0" borderId="4" xfId="0" applyNumberFormat="1" applyFont="1" applyBorder="1"/>
    <xf numFmtId="164" fontId="66" fillId="0" borderId="0" xfId="0" applyNumberFormat="1" applyFont="1" applyBorder="1"/>
    <xf numFmtId="164" fontId="67" fillId="0" borderId="4" xfId="0" applyNumberFormat="1" applyFont="1" applyBorder="1"/>
    <xf numFmtId="164" fontId="68" fillId="0" borderId="4" xfId="0" applyNumberFormat="1" applyFont="1" applyBorder="1"/>
    <xf numFmtId="164" fontId="69" fillId="0" borderId="4" xfId="0" applyNumberFormat="1" applyFont="1" applyBorder="1"/>
    <xf numFmtId="0" fontId="9" fillId="0" borderId="4" xfId="0" applyFont="1" applyBorder="1"/>
    <xf numFmtId="0" fontId="9" fillId="0" borderId="6" xfId="0" applyFont="1" applyBorder="1"/>
    <xf numFmtId="165" fontId="0" fillId="0" borderId="0" xfId="0" applyNumberFormat="1"/>
    <xf numFmtId="0" fontId="70" fillId="0" borderId="0" xfId="0" applyFont="1"/>
    <xf numFmtId="0" fontId="71" fillId="0" borderId="0" xfId="0" applyFont="1"/>
    <xf numFmtId="0" fontId="38" fillId="0" borderId="0" xfId="0" applyFont="1" applyBorder="1"/>
    <xf numFmtId="0" fontId="0" fillId="0" borderId="7" xfId="0" applyBorder="1"/>
    <xf numFmtId="0" fontId="34" fillId="0" borderId="6" xfId="0" applyFont="1" applyBorder="1"/>
    <xf numFmtId="0" fontId="34" fillId="0" borderId="1" xfId="0" applyFont="1" applyBorder="1"/>
    <xf numFmtId="0" fontId="43" fillId="0" borderId="0" xfId="0" applyFont="1" applyBorder="1"/>
    <xf numFmtId="0" fontId="59" fillId="0" borderId="0" xfId="0" applyFont="1" applyBorder="1"/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0" fontId="72" fillId="0" borderId="0" xfId="0" applyFont="1"/>
  </cellXfs>
  <cellStyles count="2">
    <cellStyle name="Link" xfId="1" builtinId="8"/>
    <cellStyle name="Standard" xfId="0" builtinId="0"/>
  </cellStyles>
  <dxfs count="92"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[h]:mm:ss;@"/>
    </dxf>
    <dxf>
      <numFmt numFmtId="164" formatCode="[h]:mm:ss;@"/>
    </dxf>
    <dxf>
      <numFmt numFmtId="165" formatCode="[$-F400]h:mm:ss\ AM/PM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theme="6" tint="-0.249977111117893"/>
        <name val="Calibri"/>
        <family val="2"/>
        <scheme val="minor"/>
      </font>
      <numFmt numFmtId="0" formatCode="General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77111117893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theme="6" tint="-0.249977111117893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theme="5"/>
        <name val="Calibri"/>
        <family val="2"/>
        <scheme val="minor"/>
      </font>
      <numFmt numFmtId="0" formatCode="General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theme="5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2"/>
        <color theme="5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theme="5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theme="5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5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rgb="FF7030A0"/>
        <name val="Calibri"/>
        <family val="2"/>
        <scheme val="minor"/>
      </font>
      <numFmt numFmtId="0" formatCode="General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rgb="FF7030A0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2"/>
        <color rgb="FF7030A0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rgb="FF7030A0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rgb="FF7030A0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rgb="FF7030A0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theme="9"/>
      </font>
      <numFmt numFmtId="0" formatCode="General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theme="9"/>
      </font>
      <numFmt numFmtId="0" formatCode="General"/>
    </dxf>
    <dxf>
      <font>
        <strike val="0"/>
        <outline val="0"/>
        <shadow val="0"/>
        <vertAlign val="baseline"/>
        <sz val="12"/>
        <color theme="9"/>
      </font>
    </dxf>
    <dxf>
      <font>
        <strike val="0"/>
        <outline val="0"/>
        <shadow val="0"/>
        <vertAlign val="baseline"/>
        <sz val="12"/>
        <color theme="9"/>
      </font>
    </dxf>
    <dxf>
      <font>
        <strike val="0"/>
        <outline val="0"/>
        <shadow val="0"/>
        <vertAlign val="baseline"/>
        <sz val="12"/>
        <color theme="9"/>
      </font>
    </dxf>
    <dxf>
      <font>
        <strike val="0"/>
        <outline val="0"/>
        <shadow val="0"/>
        <vertAlign val="baseline"/>
        <sz val="12"/>
        <color theme="9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theme="4" tint="0.39997558519241921"/>
      </font>
      <numFmt numFmtId="0" formatCode="General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theme="4" tint="0.39997558519241921"/>
      </font>
      <numFmt numFmtId="0" formatCode="General"/>
    </dxf>
    <dxf>
      <font>
        <strike val="0"/>
        <outline val="0"/>
        <shadow val="0"/>
        <vertAlign val="baseline"/>
        <sz val="12"/>
        <color theme="4" tint="0.39997558519241921"/>
      </font>
    </dxf>
    <dxf>
      <font>
        <strike val="0"/>
        <outline val="0"/>
        <shadow val="0"/>
        <vertAlign val="baseline"/>
        <sz val="12"/>
        <color theme="4" tint="0.39997558519241921"/>
      </font>
    </dxf>
    <dxf>
      <font>
        <strike val="0"/>
        <outline val="0"/>
        <shadow val="0"/>
        <vertAlign val="baseline"/>
        <sz val="12"/>
        <color theme="4" tint="0.39997558519241921"/>
      </font>
    </dxf>
    <dxf>
      <font>
        <strike val="0"/>
        <outline val="0"/>
        <shadow val="0"/>
        <vertAlign val="baseline"/>
        <sz val="12"/>
        <color theme="4" tint="0.39997558519241921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theme="9" tint="-0.499984740745262"/>
      </font>
      <numFmt numFmtId="0" formatCode="General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theme="9" tint="-0.499984740745262"/>
      </font>
      <numFmt numFmtId="0" formatCode="General"/>
    </dxf>
    <dxf>
      <font>
        <strike val="0"/>
        <outline val="0"/>
        <shadow val="0"/>
        <vertAlign val="baseline"/>
        <sz val="12"/>
        <color theme="9" tint="-0.499984740745262"/>
      </font>
    </dxf>
    <dxf>
      <font>
        <strike val="0"/>
        <outline val="0"/>
        <shadow val="0"/>
        <vertAlign val="baseline"/>
        <sz val="12"/>
        <color theme="9" tint="-0.499984740745262"/>
      </font>
    </dxf>
    <dxf>
      <font>
        <strike val="0"/>
        <outline val="0"/>
        <shadow val="0"/>
        <vertAlign val="baseline"/>
        <sz val="12"/>
        <color theme="9" tint="-0.499984740745262"/>
      </font>
    </dxf>
    <dxf>
      <font>
        <strike val="0"/>
        <outline val="0"/>
        <shadow val="0"/>
        <vertAlign val="baseline"/>
        <sz val="12"/>
        <color theme="9" tint="-0.499984740745262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theme="7" tint="0.39997558519241921"/>
      </font>
      <numFmt numFmtId="0" formatCode="General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theme="7" tint="0.39997558519241921"/>
      </font>
      <numFmt numFmtId="0" formatCode="General"/>
    </dxf>
    <dxf>
      <font>
        <strike val="0"/>
        <outline val="0"/>
        <shadow val="0"/>
        <vertAlign val="baseline"/>
        <sz val="12"/>
        <color theme="7" tint="0.39997558519241921"/>
      </font>
    </dxf>
    <dxf>
      <font>
        <strike val="0"/>
        <outline val="0"/>
        <shadow val="0"/>
        <vertAlign val="baseline"/>
        <sz val="12"/>
        <color theme="7" tint="0.39997558519241921"/>
      </font>
    </dxf>
    <dxf>
      <font>
        <strike val="0"/>
        <outline val="0"/>
        <shadow val="0"/>
        <vertAlign val="baseline"/>
        <sz val="12"/>
        <color theme="7" tint="0.39997558519241921"/>
      </font>
    </dxf>
    <dxf>
      <font>
        <strike val="0"/>
        <outline val="0"/>
        <shadow val="0"/>
        <vertAlign val="baseline"/>
        <sz val="12"/>
        <color theme="7" tint="0.39997558519241921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rgb="FFC00000"/>
      </font>
      <numFmt numFmtId="0" formatCode="General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rgb="FFC00000"/>
      </font>
      <numFmt numFmtId="0" formatCode="General"/>
    </dxf>
    <dxf>
      <font>
        <strike val="0"/>
        <outline val="0"/>
        <shadow val="0"/>
        <vertAlign val="baseline"/>
        <sz val="12"/>
        <color rgb="FFC00000"/>
      </font>
    </dxf>
    <dxf>
      <font>
        <strike val="0"/>
        <outline val="0"/>
        <shadow val="0"/>
        <vertAlign val="baseline"/>
        <sz val="12"/>
        <color rgb="FFC00000"/>
      </font>
    </dxf>
    <dxf>
      <font>
        <strike val="0"/>
        <outline val="0"/>
        <shadow val="0"/>
        <vertAlign val="baseline"/>
        <sz val="12"/>
        <color rgb="FFC00000"/>
      </font>
    </dxf>
    <dxf>
      <font>
        <strike val="0"/>
        <outline val="0"/>
        <shadow val="0"/>
        <vertAlign val="baseline"/>
        <sz val="12"/>
        <color rgb="FFC00000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rgb="FF00B0F0"/>
      </font>
      <numFmt numFmtId="0" formatCode="General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rgb="FF00B0F0"/>
      </font>
      <numFmt numFmtId="0" formatCode="General"/>
    </dxf>
    <dxf>
      <font>
        <strike val="0"/>
        <outline val="0"/>
        <shadow val="0"/>
        <vertAlign val="baseline"/>
        <sz val="12"/>
        <color rgb="FF00B0F0"/>
      </font>
    </dxf>
    <dxf>
      <font>
        <strike val="0"/>
        <outline val="0"/>
        <shadow val="0"/>
        <vertAlign val="baseline"/>
        <sz val="12"/>
        <color rgb="FF00B0F0"/>
      </font>
    </dxf>
    <dxf>
      <font>
        <strike val="0"/>
        <outline val="0"/>
        <shadow val="0"/>
        <vertAlign val="baseline"/>
        <sz val="12"/>
        <color rgb="FF00B0F0"/>
      </font>
    </dxf>
    <dxf>
      <font>
        <strike val="0"/>
        <outline val="0"/>
        <shadow val="0"/>
        <vertAlign val="baseline"/>
        <sz val="12"/>
        <color rgb="FF00B0F0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theme="5"/>
      </font>
      <numFmt numFmtId="0" formatCode="General"/>
      <border diagonalUp="0" diagonalDown="0">
        <left/>
        <right style="medium">
          <color indexed="64"/>
        </right>
        <vertical/>
      </border>
    </dxf>
    <dxf>
      <font>
        <strike val="0"/>
        <outline val="0"/>
        <shadow val="0"/>
        <vertAlign val="baseline"/>
        <sz val="12"/>
        <color theme="5"/>
      </font>
      <numFmt numFmtId="0" formatCode="General"/>
    </dxf>
    <dxf>
      <font>
        <strike val="0"/>
        <outline val="0"/>
        <shadow val="0"/>
        <vertAlign val="baseline"/>
        <sz val="12"/>
        <color theme="5"/>
      </font>
    </dxf>
    <dxf>
      <font>
        <strike val="0"/>
        <outline val="0"/>
        <shadow val="0"/>
        <vertAlign val="baseline"/>
        <sz val="12"/>
        <color theme="5"/>
      </font>
    </dxf>
    <dxf>
      <font>
        <strike val="0"/>
        <outline val="0"/>
        <shadow val="0"/>
        <vertAlign val="baseline"/>
        <sz val="12"/>
        <color theme="5"/>
      </font>
    </dxf>
    <dxf>
      <font>
        <strike val="0"/>
        <outline val="0"/>
        <shadow val="0"/>
        <vertAlign val="baseline"/>
        <sz val="12"/>
        <color theme="5"/>
      </font>
      <border diagonalUp="0" diagonalDown="0" outline="0">
        <left style="medium">
          <color indexed="64"/>
        </left>
        <right/>
      </border>
    </dxf>
    <dxf>
      <font>
        <strike val="0"/>
        <outline val="0"/>
        <shadow val="0"/>
        <vertAlign val="baseline"/>
        <sz val="12"/>
        <color theme="9"/>
        <name val="Calibri"/>
        <family val="2"/>
        <scheme val="minor"/>
      </font>
      <numFmt numFmtId="0" formatCode="General"/>
      <border diagonalUp="0" diagonalDown="0">
        <left/>
        <right style="medium">
          <color indexed="64"/>
        </right>
        <vertical/>
      </border>
    </dxf>
    <dxf>
      <font>
        <strike val="0"/>
        <outline val="0"/>
        <shadow val="0"/>
        <vertAlign val="baseline"/>
        <sz val="12"/>
        <color theme="9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2"/>
        <color theme="9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theme="9"/>
        <name val="Calibri"/>
        <family val="2"/>
        <scheme val="minor"/>
      </font>
      <numFmt numFmtId="164" formatCode="[h]:mm:ss;@"/>
    </dxf>
    <dxf>
      <font>
        <strike val="0"/>
        <outline val="0"/>
        <shadow val="0"/>
        <vertAlign val="baseline"/>
        <sz val="12"/>
        <color theme="9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color theme="9"/>
      </font>
      <border diagonalUp="0" diagonalDown="0">
        <left style="medium">
          <color indexed="64"/>
        </left>
        <right/>
        <vertical/>
      </border>
    </dxf>
    <dxf>
      <numFmt numFmtId="0" formatCode="General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font>
        <strike val="0"/>
        <outline val="0"/>
        <shadow val="0"/>
        <vertAlign val="baseline"/>
        <sz val="12"/>
        <color theme="4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2"/>
        <color rgb="FFFF0000"/>
        <name val="Calibri"/>
        <family val="2"/>
        <scheme val="minor"/>
      </font>
      <numFmt numFmtId="0" formatCode="General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rgb="FFFF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2"/>
        <color rgb="FFFF0000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[h]:mm:ss;@"/>
      <alignment horizontal="center" vertical="bottom" textRotation="0" wrapText="0" indent="0" justifyLastLine="0" shrinkToFit="0" readingOrder="0"/>
    </dxf>
    <dxf>
      <numFmt numFmtId="164" formatCode="[h]:mm:ss;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6DC441-F412-AE4E-9242-4AF50E87AAC6}" name="Tabelle2" displayName="Tabelle2" ref="A4:AAB326" totalsRowShown="0">
  <autoFilter ref="A4:AAB326" xr:uid="{397C6255-FA0E-0C4F-8895-97C4209F2627}"/>
  <sortState ref="A5:AAB326">
    <sortCondition ref="B5"/>
  </sortState>
  <tableColumns count="704">
    <tableColumn id="1" xr3:uid="{B9679EFA-0109-174E-B418-C8FCFDBC442D}" name="Spalte1"/>
    <tableColumn id="2" xr3:uid="{B97D7F71-5AD3-7B4C-9472-8A00114AEB23}" name="Wrestler" dataDxfId="91"/>
    <tableColumn id="3" xr3:uid="{A86BBF98-D977-2E46-ABC3-2B5F8C3C4873}" name="Spalte3" dataDxfId="90">
      <calculatedColumnFormula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calculatedColumnFormula>
    </tableColumn>
    <tableColumn id="704" xr3:uid="{43F5AC66-064A-294B-BA3A-EB8BA58BB0EE}" name="Spalte3100" dataDxfId="2">
      <calculatedColumnFormula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calculatedColumnFormula>
    </tableColumn>
    <tableColumn id="4" xr3:uid="{14A35B30-4A77-374D-A567-2DF24BD5D638}" name="Spalte4" dataDxfId="89">
      <calculatedColumnFormula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calculatedColumnFormula>
    </tableColumn>
    <tableColumn id="709" xr3:uid="{B9251973-FE91-8E42-890A-E097FD7840C7}" name="Spalte703" dataDxfId="88">
      <calculatedColumnFormula>Tabelle2[[#This Row],[Spalte4]]/Tabelle2[[#This Row],[Spalte3]]</calculatedColumnFormula>
    </tableColumn>
    <tableColumn id="5" xr3:uid="{3488713D-AA75-EC4C-B6AF-186C535DE639}" name="Spalte5" dataDxfId="87">
      <calculatedColumnFormula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calculatedColumnFormula>
    </tableColumn>
    <tableColumn id="6" xr3:uid="{7541BD1C-625E-2D4F-9F40-50185E91BA82}" name="Spalte2" dataDxfId="86">
      <calculatedColumnFormula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calculatedColumnFormula>
    </tableColumn>
    <tableColumn id="7" xr3:uid="{81A64FC1-B6C6-FB46-B6A1-A9C4F617BB8E}" name="Spalte7" dataDxfId="85">
      <calculatedColumnFormula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calculatedColumnFormula>
    </tableColumn>
    <tableColumn id="8" xr3:uid="{EE655199-E69D-4D40-BD95-6557850C668B}" name="Spalte18" dataDxfId="84"/>
    <tableColumn id="9" xr3:uid="{53BA1CFF-2179-6741-9940-61CD7FC4D157}" name="Spalte8"/>
    <tableColumn id="10" xr3:uid="{8495457A-5B3D-F746-AA0B-EBE4F78F3319}" name="Spalte9"/>
    <tableColumn id="11" xr3:uid="{0728A77F-DD3C-4849-8B91-6EA725B06709}" name="Spalte10"/>
    <tableColumn id="12" xr3:uid="{90A67A18-41F6-A746-AAA4-D7F3DBEBDEAA}" name="Spalte11" dataDxfId="83">
      <calculatedColumnFormula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calculatedColumnFormula>
    </tableColumn>
    <tableColumn id="13" xr3:uid="{B32418DA-C4E9-0844-BAA5-232548F7773C}" name="Spalte12" dataDxfId="82">
      <calculatedColumnFormula>IF(Tabelle2[[#This Row],[Spalte11]]&lt;5, 1, IF(Tabelle2[[#This Row],[Spalte11]]&gt;4, ""))</calculatedColumnFormula>
    </tableColumn>
    <tableColumn id="14" xr3:uid="{0D73ED27-8592-F94E-A283-24F9F9418DBD}" name="Spalte19" dataDxfId="81"/>
    <tableColumn id="15" xr3:uid="{04A9AC69-9018-6A49-8B83-80ECAC8F7059}" name="Spalte13"/>
    <tableColumn id="16" xr3:uid="{7B97B14B-CE8C-4D4A-A05A-AEDC317D8E6B}" name="Spalte14"/>
    <tableColumn id="17" xr3:uid="{9CD1C478-7441-5144-9610-AAABF95439AB}" name="Spalte15"/>
    <tableColumn id="18" xr3:uid="{9ECA0FBE-0203-374D-9E97-9576D11157AD}" name="Spalte6" dataDxfId="80">
      <calculatedColumnFormula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calculatedColumnFormula>
    </tableColumn>
    <tableColumn id="19" xr3:uid="{6A95D19D-F402-264F-A0D5-7CF590AF759D}" name="Spalte16" dataDxfId="79">
      <calculatedColumnFormula>IF(Tabelle2[[#This Row],[Spalte6]]&lt;5, 1, IF(Tabelle2[[#This Row],[Spalte6]]&gt;4, ""))</calculatedColumnFormula>
    </tableColumn>
    <tableColumn id="20" xr3:uid="{E1D3044B-30AA-AA40-9725-D02AF64FC8EF}" name="Spalte20" dataDxfId="78"/>
    <tableColumn id="21" xr3:uid="{8245C838-EE23-C940-8285-8CA156099CCD}" name="Spalte21" dataDxfId="77"/>
    <tableColumn id="22" xr3:uid="{F9280BA4-CF6B-9349-8635-4AE8946882BE}" name="Spalte22" dataDxfId="76"/>
    <tableColumn id="23" xr3:uid="{A00B803E-78A2-DD4E-93F4-8E3C202365B2}" name="Spalte23" dataDxfId="75"/>
    <tableColumn id="24" xr3:uid="{CC9F10A7-12E0-764C-936A-9A7CD85FA88F}" name="Spalte17" dataDxfId="74">
      <calculatedColumnFormula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calculatedColumnFormula>
    </tableColumn>
    <tableColumn id="25" xr3:uid="{702BDC75-5259-0649-AED6-435A13E05DD9}" name="Spalte24" dataDxfId="73">
      <calculatedColumnFormula>IF(Tabelle2[[#This Row],[Spalte17]]&lt;5, 1, IF(Tabelle2[[#This Row],[Spalte17]]&gt;4, ""))</calculatedColumnFormula>
    </tableColumn>
    <tableColumn id="26" xr3:uid="{5E6941B1-E91A-1E44-92FF-364D703A96AE}" name="Spalte26" dataDxfId="72"/>
    <tableColumn id="27" xr3:uid="{66E08C1E-DC09-2E4F-9FEB-C5D94BDA5C7A}" name="Spalte27" dataDxfId="71"/>
    <tableColumn id="28" xr3:uid="{195A42E4-00FB-5141-B9CF-F7647417DFA3}" name="Spalte28" dataDxfId="70"/>
    <tableColumn id="29" xr3:uid="{9CC6DF05-3D5F-A14C-A2C8-69AAD5420492}" name="Spalte29" dataDxfId="69"/>
    <tableColumn id="30" xr3:uid="{449C53C4-6320-CB41-866E-0A7ABD9BCE12}" name="Spalte25" dataDxfId="68">
      <calculatedColumnFormula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calculatedColumnFormula>
    </tableColumn>
    <tableColumn id="31" xr3:uid="{78D407AB-BE18-764C-8875-CB2477ECFF2A}" name="Spalte30" dataDxfId="67">
      <calculatedColumnFormula>IF(Tabelle2[[#This Row],[Spalte25]]&lt;5, 1, IF(Tabelle2[[#This Row],[Spalte25]]&gt;4, ""))</calculatedColumnFormula>
    </tableColumn>
    <tableColumn id="32" xr3:uid="{8166C22D-5EF9-B843-AFAC-114B2F2A7CDE}" name="Spalte32" dataDxfId="66"/>
    <tableColumn id="33" xr3:uid="{0D0F2578-0613-424B-BFA7-C8E138277FEC}" name="Spalte33" dataDxfId="65"/>
    <tableColumn id="34" xr3:uid="{995798DA-B91D-044E-8C84-6AB2A693B099}" name="Spalte34" dataDxfId="64"/>
    <tableColumn id="35" xr3:uid="{498BC3D5-0054-BA48-897B-6C851B5F02A4}" name="Spalte35" dataDxfId="63"/>
    <tableColumn id="36" xr3:uid="{9787E497-0FE1-8E4E-9601-2FCB405AA394}" name="Spalte31" dataDxfId="62">
      <calculatedColumnFormula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calculatedColumnFormula>
    </tableColumn>
    <tableColumn id="37" xr3:uid="{2663148C-747C-E44E-813C-2E46875FBE65}" name="Spalte36" dataDxfId="61">
      <calculatedColumnFormula>IF(Tabelle2[[#This Row],[Spalte31]]&lt;5, 1, IF(Tabelle2[[#This Row],[Spalte31]]&gt;4, ""))</calculatedColumnFormula>
    </tableColumn>
    <tableColumn id="38" xr3:uid="{7C01710B-A491-9849-8CA7-5EE4E2F54438}" name="Spalte38" dataDxfId="60"/>
    <tableColumn id="39" xr3:uid="{99BF93F8-80D7-6048-9A35-B3FDA56DC9AF}" name="Spalte39" dataDxfId="59"/>
    <tableColumn id="40" xr3:uid="{593363AC-B0B1-9449-9E5C-B1076934BC08}" name="Spalte40" dataDxfId="58"/>
    <tableColumn id="41" xr3:uid="{D26E2B4B-8C9A-0B45-A160-A68A28466BB2}" name="Spalte41" dataDxfId="57"/>
    <tableColumn id="42" xr3:uid="{B1CB6C5C-F7F0-C94A-BAA5-F6D49CD65E2E}" name="Spalte37" dataDxfId="56">
      <calculatedColumnFormula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calculatedColumnFormula>
    </tableColumn>
    <tableColumn id="43" xr3:uid="{5DD1A172-7BE0-9A4F-94F8-48FAAA1BE867}" name="Spalte42" dataDxfId="55">
      <calculatedColumnFormula>IF(Tabelle2[[#This Row],[Spalte37]]&lt;5, 1, IF(Tabelle2[[#This Row],[Spalte37]]&gt;4, ""))</calculatedColumnFormula>
    </tableColumn>
    <tableColumn id="44" xr3:uid="{EEA14EF1-A1CB-694C-A418-9BCAEA2D738C}" name="Spalte44" dataDxfId="54"/>
    <tableColumn id="45" xr3:uid="{FBC551ED-1481-644C-8BA3-F2E5F2B3493F}" name="Spalte45" dataDxfId="53"/>
    <tableColumn id="46" xr3:uid="{3F061505-E932-094C-B075-5B3DDBE8089C}" name="Spalte46" dataDxfId="52"/>
    <tableColumn id="47" xr3:uid="{A0CF861C-DD7D-2E48-B245-E39434F3EA24}" name="Spalte47" dataDxfId="51"/>
    <tableColumn id="48" xr3:uid="{7D4CFC75-1A28-534C-AC2F-9FC0FC3A2593}" name="Spalte43" dataDxfId="50">
      <calculatedColumnFormula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calculatedColumnFormula>
    </tableColumn>
    <tableColumn id="49" xr3:uid="{95ECBD64-D4F7-5248-AF03-B2E77BB21C64}" name="Spalte48" dataDxfId="49">
      <calculatedColumnFormula>IF(Tabelle2[[#This Row],[Spalte43]]&lt;5, 1, IF(Tabelle2[[#This Row],[Spalte43]]&gt;4, ""))</calculatedColumnFormula>
    </tableColumn>
    <tableColumn id="50" xr3:uid="{E54AAD9D-3B3A-DD4B-B598-3A510A73B2A1}" name="Spalte50" dataDxfId="48"/>
    <tableColumn id="51" xr3:uid="{D90B2C3C-0F73-F346-B9FE-5D543A288301}" name="Spalte51" dataDxfId="47"/>
    <tableColumn id="52" xr3:uid="{2E062E5D-48F8-994B-9FC7-79A5D24E5B67}" name="Spalte52" dataDxfId="46"/>
    <tableColumn id="53" xr3:uid="{6FD5CCE9-08A2-9A46-9713-524C4B17ACD8}" name="Spalte53" dataDxfId="45"/>
    <tableColumn id="54" xr3:uid="{A442A01F-A416-0244-AA0F-D70BA09C9FD3}" name="Spalte49" dataDxfId="44">
      <calculatedColumnFormula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calculatedColumnFormula>
    </tableColumn>
    <tableColumn id="55" xr3:uid="{392EF835-3F1A-DE42-A6B4-A9BCC7174043}" name="Spalte54" dataDxfId="43">
      <calculatedColumnFormula>IF(Tabelle2[[#This Row],[Spalte49]]&lt;5, 1, IF(Tabelle2[[#This Row],[Spalte49]]&gt;4, ""))</calculatedColumnFormula>
    </tableColumn>
    <tableColumn id="56" xr3:uid="{6FFCEF05-158D-FF47-B66C-F5C819F8774E}" name="Spalte56" dataDxfId="42"/>
    <tableColumn id="57" xr3:uid="{16AC7225-0E55-A640-BBB0-E150E515238C}" name="Spalte57" dataDxfId="41"/>
    <tableColumn id="58" xr3:uid="{D5E462AD-441A-7341-8485-49BC05BA07C9}" name="Spalte58" dataDxfId="40"/>
    <tableColumn id="59" xr3:uid="{6BE2EE19-4E12-854C-94BA-09B3BB0DFB47}" name="Spalte59" dataDxfId="39"/>
    <tableColumn id="60" xr3:uid="{3BA69328-328E-EA4C-A9E0-958BF15E9128}" name="Spalte60" dataDxfId="38">
      <calculatedColumnFormula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calculatedColumnFormula>
    </tableColumn>
    <tableColumn id="61" xr3:uid="{242F274D-0A8B-EF40-90CC-F80C0B48E24D}" name="Spalte61" dataDxfId="37">
      <calculatedColumnFormula>IF(Tabelle2[[#This Row],[Spalte60]]&lt;5, 1, IF(Tabelle2[[#This Row],[Spalte60]]&gt;4, ""))</calculatedColumnFormula>
    </tableColumn>
    <tableColumn id="62" xr3:uid="{D52C4428-D63D-1341-8B22-FAB8060CF8FD}" name="Spalte62" dataDxfId="36"/>
    <tableColumn id="63" xr3:uid="{A3AA798C-026B-AF45-A2CB-56B98D6C5521}" name="Spalte63" dataDxfId="35"/>
    <tableColumn id="64" xr3:uid="{0FD24E9D-A7E8-4945-AF25-B7E548A7E035}" name="Spalte64" dataDxfId="34"/>
    <tableColumn id="65" xr3:uid="{632886E9-95A8-E642-B866-5BE4203688C5}" name="Spalte65" dataDxfId="33"/>
    <tableColumn id="66" xr3:uid="{A2DF93B8-EFE2-8B4F-BF40-E16A2F274181}" name="Spalte66" dataDxfId="32">
      <calculatedColumnFormula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calculatedColumnFormula>
    </tableColumn>
    <tableColumn id="67" xr3:uid="{500F7C4D-B462-3647-AC66-09CFC8539AD3}" name="Spalte67" dataDxfId="31">
      <calculatedColumnFormula>IF(Tabelle2[[#This Row],[Spalte66]]&lt;5, 1, IF(Tabelle2[[#This Row],[Spalte66]]&gt;4, ""))</calculatedColumnFormula>
    </tableColumn>
    <tableColumn id="68" xr3:uid="{9FC132B5-0E21-7A42-A010-73DF0566989D}" name="Spalte68" dataDxfId="30"/>
    <tableColumn id="69" xr3:uid="{E74E99B0-3E4F-A942-A4A7-795FC6EBDF4F}" name="Spalte69" dataDxfId="29"/>
    <tableColumn id="70" xr3:uid="{195B6E9C-4D9D-9C40-8B9A-9B853641296D}" name="Spalte70" dataDxfId="28"/>
    <tableColumn id="71" xr3:uid="{A56F71C4-C825-C948-9797-075814176554}" name="Spalte71" dataDxfId="27"/>
    <tableColumn id="72" xr3:uid="{B9570F6D-5DA3-4946-B5D8-E772CD682C24}" name="Spalte72" dataDxfId="26">
      <calculatedColumnFormula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calculatedColumnFormula>
    </tableColumn>
    <tableColumn id="73" xr3:uid="{DE24F1B2-B338-FA47-A11D-7A119C785659}" name="Spalte73" dataDxfId="25">
      <calculatedColumnFormula>IF(Tabelle2[[#This Row],[Spalte72]]&lt;5, 1, IF(Tabelle2[[#This Row],[Spalte72]]&gt;4, ""))</calculatedColumnFormula>
    </tableColumn>
    <tableColumn id="74" xr3:uid="{76074B86-3170-F04A-A57E-B5573773D25D}" name="Spalte74" dataDxfId="24"/>
    <tableColumn id="75" xr3:uid="{2A6CCC64-791B-6E45-A9CA-0F68B53833D3}" name="Spalte75" dataDxfId="23"/>
    <tableColumn id="76" xr3:uid="{CDE69FC3-1604-2B4C-B1C5-73E37F8D0890}" name="Spalte76" dataDxfId="22"/>
    <tableColumn id="77" xr3:uid="{8864AC5F-34F4-9C4B-A87F-2251F92579DA}" name="Spalte77" dataDxfId="21"/>
    <tableColumn id="78" xr3:uid="{FF8AC61F-0719-7C46-9C5E-0B7F3680B5C7}" name="Spalte78" dataDxfId="20">
      <calculatedColumnFormula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calculatedColumnFormula>
    </tableColumn>
    <tableColumn id="79" xr3:uid="{BEB6B637-1723-414A-B4C2-FE4E36D16237}" name="Spalte79" dataDxfId="19">
      <calculatedColumnFormula>IF(Tabelle2[[#This Row],[Spalte78]]&lt;5, 1, IF(Tabelle2[[#This Row],[Spalte78]]&gt;4, ""))</calculatedColumnFormula>
    </tableColumn>
    <tableColumn id="80" xr3:uid="{893F255B-A06B-5046-8380-6D90D18FB560}" name="Spalte80" dataDxfId="18"/>
    <tableColumn id="81" xr3:uid="{D78DF757-B6E9-B841-86B0-DC04BC2F59D4}" name="Spalte81" dataDxfId="17"/>
    <tableColumn id="82" xr3:uid="{B3FBEF71-BCCE-2C4E-AECA-D96CD6C9B7FE}" name="Spalte82" dataDxfId="16"/>
    <tableColumn id="83" xr3:uid="{B04C7666-9D06-5B4B-BE06-868C0598EBFF}" name="Spalte83" dataDxfId="15"/>
    <tableColumn id="84" xr3:uid="{30563C2F-125A-F14D-A4B6-06A6470DE42F}" name="Spalte84" dataDxfId="14">
      <calculatedColumnFormula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calculatedColumnFormula>
    </tableColumn>
    <tableColumn id="85" xr3:uid="{B431C479-9CE0-7D43-A0E1-7E9731FA3DEC}" name="Spalte85" dataDxfId="13">
      <calculatedColumnFormula>IF(Tabelle2[[#This Row],[Spalte84]]&lt;5, 1, IF(Tabelle2[[#This Row],[Spalte84]]&gt;4, ""))</calculatedColumnFormula>
    </tableColumn>
    <tableColumn id="86" xr3:uid="{05C9A4A7-2E95-EF4E-AF83-A478EB4CC03A}" name="Spalte86"/>
    <tableColumn id="87" xr3:uid="{C87DBFA1-10AF-2E49-A333-60DEC1BEE353}" name="Spalte87"/>
    <tableColumn id="88" xr3:uid="{EC2FD0EA-B258-9D4A-9101-4D1EF7673BAF}" name="Spalte88"/>
    <tableColumn id="89" xr3:uid="{767FC9FF-D121-314E-AD58-0B2F59C7D010}" name="Spalte89"/>
    <tableColumn id="90" xr3:uid="{42AEB19C-58FF-0743-842D-B74DE1BE31C9}" name="Spalte90"/>
    <tableColumn id="91" xr3:uid="{381AB5A0-A430-634A-BEE8-C8F450D6F309}" name="Spalte91"/>
    <tableColumn id="92" xr3:uid="{5B33F839-FD1C-7B4F-9CCF-ED2B3490FA53}" name="Spalte92"/>
    <tableColumn id="93" xr3:uid="{37C59FF9-2C85-514F-93F3-2AE5A531F4EE}" name="Spalte93"/>
    <tableColumn id="94" xr3:uid="{C496A67D-FB2B-7B45-8734-6D1B4B02B41E}" name="Spalte94"/>
    <tableColumn id="95" xr3:uid="{AF8076A0-2F30-6643-83B2-B92B4ADD1448}" name="Spalte95"/>
    <tableColumn id="96" xr3:uid="{E3AFC957-FD94-D945-88EC-99CC4F497ACB}" name="Spalte96"/>
    <tableColumn id="97" xr3:uid="{75C18D10-3F63-6945-A08E-A5FC125A941F}" name="Spalte97"/>
    <tableColumn id="98" xr3:uid="{6CE10A22-79E8-2244-8A41-7E9F7A908FA1}" name="Spalte98"/>
    <tableColumn id="99" xr3:uid="{762EAE52-9B8A-7C45-8764-5A890C84DDB1}" name="Spalte99"/>
    <tableColumn id="100" xr3:uid="{C313DE5D-9E41-BF43-95F6-FBE94DD49D3E}" name="Spalte100"/>
    <tableColumn id="101" xr3:uid="{F2A851C2-BCFC-7D4D-ADE3-166E9CC8EE0C}" name="Spalte101"/>
    <tableColumn id="102" xr3:uid="{BE2450F1-F782-3844-8BE2-0A603EE1A49E}" name="Spalte102"/>
    <tableColumn id="103" xr3:uid="{2B28BEC0-EF3F-0142-8AF4-DAC8EC46A86A}" name="Spalte103"/>
    <tableColumn id="104" xr3:uid="{0800E108-BBDF-C944-844D-064AA3A3F819}" name="Spalte104"/>
    <tableColumn id="105" xr3:uid="{A0166777-D2E5-244B-80D6-F2B162ED4284}" name="Spalte105"/>
    <tableColumn id="106" xr3:uid="{54B03996-76A2-4340-B258-0A0C3546C521}" name="Spalte106"/>
    <tableColumn id="107" xr3:uid="{C08ED6E9-76A5-0545-97C1-5F283FBC1A81}" name="Spalte107"/>
    <tableColumn id="108" xr3:uid="{9DDC70E7-FD7A-F24B-8221-F76AE554021E}" name="Spalte108"/>
    <tableColumn id="109" xr3:uid="{FFA9D6A9-A351-634C-A46A-AEB255FE919A}" name="Spalte109"/>
    <tableColumn id="110" xr3:uid="{4BA863A9-8E8E-3E42-B889-38F64FE2B40B}" name="Spalte110"/>
    <tableColumn id="111" xr3:uid="{33FA1ACF-A3BE-C94D-8794-ABB187F202CC}" name="Spalte111"/>
    <tableColumn id="112" xr3:uid="{3E8108A7-AD28-BE47-9041-CB1201123CDA}" name="Spalte112"/>
    <tableColumn id="113" xr3:uid="{EDCA80B0-484B-C145-AF8A-5DC5C6D656A8}" name="Spalte113"/>
    <tableColumn id="114" xr3:uid="{DC489744-59B2-A44B-AEFE-2B9F0421960A}" name="Spalte114"/>
    <tableColumn id="115" xr3:uid="{731FBB99-3603-524D-95DB-FC52C40F4B53}" name="Spalte115"/>
    <tableColumn id="116" xr3:uid="{AF8F91D2-AD0D-F44E-B677-78938819746D}" name="Spalte116"/>
    <tableColumn id="117" xr3:uid="{33BE95DB-DDC5-E041-B945-67EBA7C3C1FE}" name="Spalte117"/>
    <tableColumn id="118" xr3:uid="{77D48B09-2681-A94A-B5A2-C416B6A0BF25}" name="Spalte118"/>
    <tableColumn id="119" xr3:uid="{9EC0FC6E-6D6F-0A47-B16F-D6F3AB327CA6}" name="Spalte119"/>
    <tableColumn id="120" xr3:uid="{54BE359E-65ED-0345-8ED1-1BBB47F41107}" name="Spalte120"/>
    <tableColumn id="121" xr3:uid="{026A46E8-B8FC-0C42-8C70-2CB00EF24C76}" name="Spalte121"/>
    <tableColumn id="122" xr3:uid="{4A3B5F79-156D-B342-8579-29B83F210CD5}" name="Spalte122"/>
    <tableColumn id="123" xr3:uid="{1D8DA3A8-66B0-D042-8831-5943FEF4AEB0}" name="Spalte123"/>
    <tableColumn id="124" xr3:uid="{63FB8339-A9E8-5E4E-B45D-166A7F3F3325}" name="Spalte124"/>
    <tableColumn id="125" xr3:uid="{9ECBFE0C-B4A8-8840-9253-2BD460639A22}" name="Spalte125"/>
    <tableColumn id="126" xr3:uid="{64FF8A8C-9F51-424C-A323-45924AD3EB4C}" name="Spalte126"/>
    <tableColumn id="127" xr3:uid="{36E61B68-34AA-AA42-A9A5-53A41092E22F}" name="Spalte127"/>
    <tableColumn id="128" xr3:uid="{C06C3DB8-ADB7-F743-90CE-5D3294689F88}" name="Spalte128"/>
    <tableColumn id="129" xr3:uid="{E66FE54B-EFC0-1D48-9348-78C60B249A60}" name="Spalte129"/>
    <tableColumn id="130" xr3:uid="{13A82FA7-FE63-7B4E-8CE0-16A37B51D05F}" name="Spalte130"/>
    <tableColumn id="131" xr3:uid="{990C25B1-203B-CF4D-9018-553FE0836C99}" name="Spalte131"/>
    <tableColumn id="132" xr3:uid="{E70E6CC9-68E7-DE4B-BDBE-FB138B22927C}" name="Spalte132"/>
    <tableColumn id="133" xr3:uid="{14448A13-5FF9-5349-90BB-48F27665FD58}" name="Spalte133"/>
    <tableColumn id="134" xr3:uid="{5127C65E-8096-344F-AEE5-DF3381585CB9}" name="Spalte134"/>
    <tableColumn id="135" xr3:uid="{D71E9694-9A1D-EF49-9264-F5B99D43DF72}" name="Spalte135"/>
    <tableColumn id="136" xr3:uid="{70E85BE7-1A62-0745-8815-A334F4804F84}" name="Spalte136"/>
    <tableColumn id="137" xr3:uid="{57F9E5B3-D7B0-F142-8DD1-82575FF6DA60}" name="Spalte137"/>
    <tableColumn id="138" xr3:uid="{1F30C0B1-9844-464F-8967-DC7E14406C50}" name="Spalte138"/>
    <tableColumn id="139" xr3:uid="{7787A87A-812C-B64A-B52C-CBAC2B5A66F2}" name="Spalte139"/>
    <tableColumn id="140" xr3:uid="{68947BEC-FC5A-494C-8BEC-F9E7617FF893}" name="Spalte140"/>
    <tableColumn id="141" xr3:uid="{D1EDD5F3-F5AC-9C46-A468-97B94A845C02}" name="Spalte141"/>
    <tableColumn id="142" xr3:uid="{AA9FBBC2-A1E9-1049-9B64-7753485F69A1}" name="Spalte142"/>
    <tableColumn id="143" xr3:uid="{7BD1142D-F7A8-0E4E-B1A2-4780A0C69B13}" name="Spalte143"/>
    <tableColumn id="144" xr3:uid="{2BB1B59E-9593-D04A-8BCF-826F2373CDCA}" name="Spalte144"/>
    <tableColumn id="145" xr3:uid="{C818FD0C-542E-174D-8D6E-A83CF856D690}" name="Spalte145"/>
    <tableColumn id="146" xr3:uid="{5898305D-7FC3-7E4E-B748-3E9560D35E83}" name="Spalte146"/>
    <tableColumn id="147" xr3:uid="{CEB221AC-E351-1448-8361-848D8F4F1CDA}" name="Spalte147"/>
    <tableColumn id="148" xr3:uid="{0229CA6C-B7B1-694F-B872-9C8644F7573D}" name="Spalte148"/>
    <tableColumn id="149" xr3:uid="{9B524787-3FA6-3045-B673-4F53BAA2A792}" name="Spalte149"/>
    <tableColumn id="150" xr3:uid="{376E8485-667B-EA49-91A1-785F6CFF2646}" name="Spalte150"/>
    <tableColumn id="151" xr3:uid="{4E05F76C-D413-DD40-A679-D0F9D302E9A9}" name="Spalte151"/>
    <tableColumn id="152" xr3:uid="{F54191EB-BC8D-EF4D-8384-603D1DB6DD77}" name="Spalte152"/>
    <tableColumn id="153" xr3:uid="{D4FED705-5FC4-854B-809B-5F79B820B644}" name="Spalte153"/>
    <tableColumn id="154" xr3:uid="{4D0352DE-A7C4-3B49-8614-B9DCBEF084D5}" name="Spalte154"/>
    <tableColumn id="155" xr3:uid="{5058C22C-0704-9941-BEF6-F45E3D4170CF}" name="Spalte155"/>
    <tableColumn id="156" xr3:uid="{0C8A7062-276B-7E48-A1C9-0D546CCDE5D4}" name="Spalte156"/>
    <tableColumn id="157" xr3:uid="{2C41DB3D-BC77-064B-AD91-665A862210BA}" name="Spalte157"/>
    <tableColumn id="158" xr3:uid="{762BBCF6-1987-3E40-AA52-78241E2DD7D1}" name="Spalte158"/>
    <tableColumn id="159" xr3:uid="{B77D94A0-0D25-5643-B3F7-5C9A5E468B83}" name="Spalte159"/>
    <tableColumn id="160" xr3:uid="{B1AECC77-DBB8-8840-AB61-F9FB8E8BBC9F}" name="Spalte160"/>
    <tableColumn id="161" xr3:uid="{CFF79AD2-04B7-6A4E-82EC-ABEB3257AB16}" name="Spalte161"/>
    <tableColumn id="162" xr3:uid="{2985772F-E460-2E48-B8E4-5F1845A0F36D}" name="Spalte162"/>
    <tableColumn id="163" xr3:uid="{9D6B8603-658F-4E47-A074-DCB1A9973F39}" name="Spalte163"/>
    <tableColumn id="164" xr3:uid="{40DB2430-98FC-F743-828B-4B5E4840BB26}" name="Spalte164"/>
    <tableColumn id="165" xr3:uid="{A7E6CDF9-A685-894C-85AC-649C5BD33DEE}" name="Spalte165"/>
    <tableColumn id="166" xr3:uid="{9505E275-AF2E-6E43-AB4C-A886221CA5F2}" name="Spalte166"/>
    <tableColumn id="167" xr3:uid="{1FCBC80B-B652-0140-9053-D72C004A9830}" name="Spalte167"/>
    <tableColumn id="168" xr3:uid="{F913E8E9-33B5-CA4C-A821-B4F364FB885E}" name="Spalte168"/>
    <tableColumn id="169" xr3:uid="{524C5835-CED2-5547-827F-07C3101DC1C6}" name="Spalte169"/>
    <tableColumn id="170" xr3:uid="{EB3D4918-2CA7-E045-9896-7F0F5F1E7B80}" name="Spalte170"/>
    <tableColumn id="171" xr3:uid="{1D4FA547-9D56-1B40-806C-672496D984D4}" name="Spalte171"/>
    <tableColumn id="172" xr3:uid="{2769EB66-3350-D94B-9EB0-3323AC577999}" name="Spalte172"/>
    <tableColumn id="173" xr3:uid="{C6EDA9E1-D806-D345-9B58-FA7DA94E99E3}" name="Spalte173"/>
    <tableColumn id="174" xr3:uid="{3E538F6E-B31F-764A-BBE3-6CE53A0346DF}" name="Spalte174"/>
    <tableColumn id="175" xr3:uid="{DA157ADF-7C54-E042-8DD0-6292CA32B7C1}" name="Spalte175"/>
    <tableColumn id="176" xr3:uid="{7613A708-E7B2-B64A-B127-326248E02C48}" name="Spalte176"/>
    <tableColumn id="177" xr3:uid="{1D300813-7B40-7B46-B381-61E8AE88A72E}" name="Spalte177"/>
    <tableColumn id="178" xr3:uid="{5A59FC0D-F5BB-A645-9DDA-0F05CD527E15}" name="Spalte178"/>
    <tableColumn id="179" xr3:uid="{53E60687-AD0D-E847-9B66-D55E473F8124}" name="Spalte179"/>
    <tableColumn id="180" xr3:uid="{89567E6C-D360-AE47-8F8C-24464C9034DA}" name="Spalte180"/>
    <tableColumn id="181" xr3:uid="{30BF179B-0617-C447-BE79-EFB0A683EFA6}" name="Spalte181"/>
    <tableColumn id="182" xr3:uid="{EC4666FA-6A4A-B245-9CA2-1400A9686839}" name="Spalte182"/>
    <tableColumn id="183" xr3:uid="{ED68538A-AB9D-364A-9844-2B2C5D8B6FA5}" name="Spalte183"/>
    <tableColumn id="184" xr3:uid="{46B2F05A-E960-4046-B2FE-6154764F1C14}" name="Spalte184"/>
    <tableColumn id="185" xr3:uid="{E320E5C1-D867-9040-899D-F7C6D3F17554}" name="Spalte185"/>
    <tableColumn id="186" xr3:uid="{609C2163-1A19-924D-99D9-AB73B1B14E4F}" name="Spalte186"/>
    <tableColumn id="187" xr3:uid="{568BB349-5420-374A-BDA9-5410FEA9BB27}" name="Spalte187"/>
    <tableColumn id="188" xr3:uid="{B16DF5B1-C843-CE49-984C-DA22FABAD7EC}" name="Spalte188"/>
    <tableColumn id="189" xr3:uid="{6E31E8FD-0DE9-004F-9E3F-61F607B78908}" name="Spalte189"/>
    <tableColumn id="190" xr3:uid="{664712D3-48E6-1C40-B351-6CBBF6D8DC19}" name="Spalte190"/>
    <tableColumn id="191" xr3:uid="{36AB28A2-0EA5-534F-9922-B6FD5106AE88}" name="Spalte191"/>
    <tableColumn id="192" xr3:uid="{DF00235D-2DC0-1644-9D09-259CF02BC70A}" name="Spalte192"/>
    <tableColumn id="193" xr3:uid="{346AF4E3-F5D9-F146-86AE-B6BE78795127}" name="Spalte193"/>
    <tableColumn id="194" xr3:uid="{4722E967-6E0D-0044-B4FA-072353BC57AB}" name="Spalte194"/>
    <tableColumn id="195" xr3:uid="{C7F7D081-D9D4-1742-ACD9-0EF88DA7671B}" name="Spalte195"/>
    <tableColumn id="196" xr3:uid="{77EF1624-4CB1-264B-B4DD-8EEE5021C746}" name="Spalte196"/>
    <tableColumn id="197" xr3:uid="{24A1F031-402B-0643-90DD-F2EA7C6E7232}" name="Spalte197"/>
    <tableColumn id="198" xr3:uid="{FD8744BF-F069-604C-B0A9-FD808CEB8345}" name="Spalte198"/>
    <tableColumn id="199" xr3:uid="{F821EE1C-982D-3D46-A89F-27C0484821EB}" name="Spalte199"/>
    <tableColumn id="200" xr3:uid="{1EF9004D-63D4-0942-A1F2-095C72D71D75}" name="Spalte200"/>
    <tableColumn id="201" xr3:uid="{4198609D-CC48-BA49-B937-39F4F3BF9AE6}" name="Spalte201"/>
    <tableColumn id="202" xr3:uid="{1509A7B1-DB52-A049-869F-8970B8B5A7E3}" name="Spalte202"/>
    <tableColumn id="203" xr3:uid="{B9B876B8-9807-6844-9FB8-69E9E190DB7F}" name="Spalte203"/>
    <tableColumn id="204" xr3:uid="{856B9EF4-CDB0-8945-8765-DAD3A7029EEB}" name="Spalte204"/>
    <tableColumn id="205" xr3:uid="{F9375D87-30DF-084F-ACF9-062FE8B67FF2}" name="Spalte205"/>
    <tableColumn id="206" xr3:uid="{3AA8A3E1-DFDA-9547-B7B4-B84D45E9105B}" name="Spalte206"/>
    <tableColumn id="207" xr3:uid="{1D670B22-2EC8-2C40-81EF-AF711EC89A2B}" name="Spalte207"/>
    <tableColumn id="208" xr3:uid="{3AC24A85-6DA9-4C48-8231-F266F97B34EA}" name="Spalte208"/>
    <tableColumn id="209" xr3:uid="{DF471BA3-FF99-0343-8452-91351ED211A0}" name="Spalte209"/>
    <tableColumn id="210" xr3:uid="{C0721E38-06CC-4C4E-B8A8-C97A08DDAC23}" name="Spalte210"/>
    <tableColumn id="211" xr3:uid="{07B91575-9455-1146-8392-F58421E9B255}" name="Spalte211"/>
    <tableColumn id="212" xr3:uid="{2F9B4F9F-3D8E-D844-9F7B-16F0B3D7277A}" name="Spalte212"/>
    <tableColumn id="213" xr3:uid="{3A8D88EA-5E13-8F40-B529-2980B03C2F35}" name="Spalte213"/>
    <tableColumn id="214" xr3:uid="{DE15FAD8-D4EF-F448-87F9-BD6530D7F463}" name="Spalte214"/>
    <tableColumn id="215" xr3:uid="{19D942ED-2407-9246-B220-60B52C2E3D40}" name="Spalte215"/>
    <tableColumn id="216" xr3:uid="{BE5D9941-9237-0645-B444-1897DC447DAA}" name="Spalte216"/>
    <tableColumn id="217" xr3:uid="{7A7A6D74-C710-164A-80A5-3A69299DB60B}" name="Spalte217"/>
    <tableColumn id="218" xr3:uid="{0B630EDA-735B-8141-8A72-7CBE829FE91C}" name="Spalte218"/>
    <tableColumn id="219" xr3:uid="{343669F5-780B-074A-996B-797A5571EF48}" name="Spalte219"/>
    <tableColumn id="220" xr3:uid="{C0E4DA34-DF43-0A48-84E3-A51A006427D1}" name="Spalte220"/>
    <tableColumn id="221" xr3:uid="{050D5D98-7359-8D44-9DAC-18717EB08F2D}" name="Spalte221"/>
    <tableColumn id="222" xr3:uid="{EB5A639D-76A8-5344-BA4B-8218DC5AAB55}" name="Spalte222"/>
    <tableColumn id="223" xr3:uid="{1D06B3A4-1E9F-1648-B207-F301FA95DE9D}" name="Spalte223"/>
    <tableColumn id="224" xr3:uid="{E70E984D-784A-5447-B539-9D057C3D0313}" name="Spalte224"/>
    <tableColumn id="225" xr3:uid="{E2B48E21-F32D-6046-ACAF-3F92C8CCDB0C}" name="Spalte225"/>
    <tableColumn id="226" xr3:uid="{90BD8F28-FC2F-E44F-BA89-D8A61616B4F8}" name="Spalte226"/>
    <tableColumn id="227" xr3:uid="{E09D96A3-491A-A249-BC04-78880F1C4CFB}" name="Spalte227"/>
    <tableColumn id="228" xr3:uid="{1BE39B05-0430-0748-B83C-C58F4406045B}" name="Spalte228"/>
    <tableColumn id="229" xr3:uid="{0F184E9F-8048-624E-A7E7-769A8020F54A}" name="Spalte229"/>
    <tableColumn id="230" xr3:uid="{48455718-BE63-8243-AE20-3D4D3D2024A7}" name="Spalte230"/>
    <tableColumn id="231" xr3:uid="{317747A4-AE25-A24D-B6B6-9C0AFEB2F39D}" name="Spalte231"/>
    <tableColumn id="232" xr3:uid="{B8E8B1F2-B209-B542-B634-EB8CEC9D16E9}" name="Spalte232"/>
    <tableColumn id="233" xr3:uid="{F12696EA-2282-3F4F-B575-5F6AF2764798}" name="Spalte233"/>
    <tableColumn id="234" xr3:uid="{BB9FEC02-18B6-2A48-8CE4-C124EE0DD50F}" name="Spalte234"/>
    <tableColumn id="235" xr3:uid="{B4EB5746-934B-204E-9443-84DAADE8A892}" name="Spalte235"/>
    <tableColumn id="236" xr3:uid="{B0FC5C06-8482-F547-948C-48C0D9A2970E}" name="Spalte236"/>
    <tableColumn id="237" xr3:uid="{5AB8A216-1328-084A-B419-6B30E5A09C24}" name="Spalte237"/>
    <tableColumn id="238" xr3:uid="{2759E5E8-74A0-D342-8694-4431F55C1FD1}" name="Spalte238"/>
    <tableColumn id="239" xr3:uid="{9E57DC5F-069D-084A-BE10-333BE97136EF}" name="Spalte239"/>
    <tableColumn id="240" xr3:uid="{8BC4CC64-F2AD-2142-B771-314AF4012749}" name="Spalte240"/>
    <tableColumn id="241" xr3:uid="{6A153217-4DB8-894F-8E0C-9BAB88A67BC3}" name="Spalte241"/>
    <tableColumn id="242" xr3:uid="{85C78320-BBBA-8047-AAA8-ECD957561C30}" name="Spalte242"/>
    <tableColumn id="243" xr3:uid="{E2FA58B9-2BCA-3348-8CA6-551E19A49FFE}" name="Spalte243"/>
    <tableColumn id="244" xr3:uid="{03DB4995-5B79-9043-A8E1-F60BB2BB312A}" name="Spalte244"/>
    <tableColumn id="245" xr3:uid="{DDD8FA98-C9F9-914B-AB90-887CBD91E61C}" name="Spalte245"/>
    <tableColumn id="246" xr3:uid="{048A4B8F-CB4C-2A47-87F8-6060E975FB37}" name="Spalte246"/>
    <tableColumn id="247" xr3:uid="{6797D7AA-C29E-6C40-94D4-0784EB66B579}" name="Spalte247"/>
    <tableColumn id="248" xr3:uid="{39AC14C9-2976-A849-AA50-9F2E0A1286F5}" name="Spalte248"/>
    <tableColumn id="249" xr3:uid="{5A5C47C1-DF48-784C-8101-49894F7B2D2F}" name="Spalte249"/>
    <tableColumn id="250" xr3:uid="{944A4990-80CD-F640-8263-C6E08AD97029}" name="Spalte250"/>
    <tableColumn id="251" xr3:uid="{CAA5CEAC-D8A3-5149-8360-8194161182A9}" name="Spalte251"/>
    <tableColumn id="252" xr3:uid="{BD6BCFC6-037E-154F-A43C-813E5835FC84}" name="Spalte252"/>
    <tableColumn id="253" xr3:uid="{4B718DA3-DC54-F24B-9481-5912DCE84894}" name="Spalte253"/>
    <tableColumn id="254" xr3:uid="{D1CB4498-D2B0-7940-B744-475607A06543}" name="Spalte254"/>
    <tableColumn id="255" xr3:uid="{2AA52BE1-0E28-2145-8E7C-AC5446D78694}" name="Spalte255"/>
    <tableColumn id="256" xr3:uid="{7009DEA0-C607-A749-A330-89892B7C86C6}" name="Spalte256"/>
    <tableColumn id="257" xr3:uid="{971D7344-0C55-F84E-9829-6D7BA621C49C}" name="Spalte257"/>
    <tableColumn id="258" xr3:uid="{F3BFE1CB-DC73-F340-925A-4D741D8D137A}" name="Spalte258"/>
    <tableColumn id="259" xr3:uid="{1AB17169-1C4F-AD47-B4C3-96D15A7FE348}" name="Spalte259"/>
    <tableColumn id="260" xr3:uid="{894BF585-0774-254B-B2E5-918E02996A10}" name="Spalte260"/>
    <tableColumn id="261" xr3:uid="{80BAE26E-3A0B-FF45-B7C7-1E018667C48A}" name="Spalte261"/>
    <tableColumn id="262" xr3:uid="{ABFE6970-3FF1-CF4A-BE77-5F3C40B984AA}" name="Spalte262"/>
    <tableColumn id="263" xr3:uid="{21C68F14-A8E4-E941-A02A-DBFCBF7151F3}" name="Spalte263"/>
    <tableColumn id="264" xr3:uid="{6F91D1ED-B9CC-8749-8392-2637E4FB9424}" name="Spalte264"/>
    <tableColumn id="265" xr3:uid="{F14DF157-EB79-2745-AAF5-32463A3A1F03}" name="Spalte265"/>
    <tableColumn id="266" xr3:uid="{1238F223-05EE-F743-AC4A-EC54FC5F234D}" name="Spalte266"/>
    <tableColumn id="267" xr3:uid="{08E1734F-0AD3-2946-8068-8F4AC4271BA6}" name="Spalte267"/>
    <tableColumn id="268" xr3:uid="{9B904020-568A-9C42-8861-45620D0DCA79}" name="Spalte268"/>
    <tableColumn id="269" xr3:uid="{23052C87-74AE-1941-925B-75C6DF75292B}" name="Spalte269"/>
    <tableColumn id="270" xr3:uid="{006B0A33-1A2E-6248-B7F2-AF42FE52100D}" name="Spalte270"/>
    <tableColumn id="271" xr3:uid="{AE543B90-4D11-C94C-B0AC-FD1C173ED2DD}" name="Spalte271"/>
    <tableColumn id="272" xr3:uid="{5BC20569-CEF5-A445-89DF-118193F12D03}" name="Spalte272"/>
    <tableColumn id="273" xr3:uid="{E401EC45-8E8C-B841-A6FF-B116FABF548C}" name="Spalte273"/>
    <tableColumn id="274" xr3:uid="{7EAE84C9-5074-174B-AF2C-F1FFF3090611}" name="Spalte274"/>
    <tableColumn id="275" xr3:uid="{06710B9A-4929-C64A-8D2D-67E18B9460E9}" name="Spalte275"/>
    <tableColumn id="276" xr3:uid="{7C659B8A-C46E-9146-8CB3-A3CC2BC924F8}" name="Spalte276"/>
    <tableColumn id="277" xr3:uid="{407E3188-D314-3A4B-9597-B6E1D10B1A90}" name="Spalte277"/>
    <tableColumn id="278" xr3:uid="{5573C3E1-B561-1848-98E8-72C32D7CBE8E}" name="Spalte278"/>
    <tableColumn id="279" xr3:uid="{9578EBBE-0B01-0540-9515-F2035EA98BC9}" name="Spalte279"/>
    <tableColumn id="280" xr3:uid="{3B035834-0CB4-B04A-875A-2CFBF213C6CB}" name="Spalte280"/>
    <tableColumn id="281" xr3:uid="{F05AC299-39DE-1149-9DE6-0EFB15F77A2F}" name="Spalte281"/>
    <tableColumn id="282" xr3:uid="{03A4827D-CA7F-C340-AB98-0BE384A243A2}" name="Spalte282"/>
    <tableColumn id="283" xr3:uid="{A521F5D4-E5AB-B443-BA60-4287B7F6551B}" name="Spalte283"/>
    <tableColumn id="284" xr3:uid="{C589EA5F-3E27-704B-8714-C2E63C9C3CB0}" name="Spalte284"/>
    <tableColumn id="285" xr3:uid="{292184D7-A37B-C14E-BA91-674AF5885FA0}" name="Spalte285"/>
    <tableColumn id="286" xr3:uid="{361BD554-53AF-3A48-AA66-37FA635E76FF}" name="Spalte286"/>
    <tableColumn id="287" xr3:uid="{7C6E529E-5654-5447-92D8-F64984679C80}" name="Spalte287"/>
    <tableColumn id="288" xr3:uid="{08D35516-5ADF-8640-826B-98C1E42A052D}" name="Spalte288"/>
    <tableColumn id="289" xr3:uid="{10C1C770-2AEC-9341-BE30-3912E18F89B2}" name="Spalte289"/>
    <tableColumn id="290" xr3:uid="{0AE545D9-CEC8-D943-96B9-2B020AE19FD5}" name="Spalte290"/>
    <tableColumn id="291" xr3:uid="{2EC4E23A-9639-3940-B9D6-E51668F15AE8}" name="Spalte291"/>
    <tableColumn id="292" xr3:uid="{78BFB453-1194-944D-A8D8-3D4A7930DDDB}" name="Spalte292"/>
    <tableColumn id="293" xr3:uid="{B672091B-3081-7149-A1A1-6379D4B6FE99}" name="Spalte293"/>
    <tableColumn id="294" xr3:uid="{8E629B1E-FD81-C24A-8613-35C49732B4CB}" name="Spalte294"/>
    <tableColumn id="295" xr3:uid="{6FB9B260-0CE9-4F45-B005-43E26E8F0F9E}" name="Spalte295"/>
    <tableColumn id="296" xr3:uid="{E0820821-F79E-F44C-871C-F2290685ACC4}" name="Spalte296"/>
    <tableColumn id="297" xr3:uid="{F417AC89-FF1D-5048-B1C1-9640D0B6D449}" name="Spalte297"/>
    <tableColumn id="298" xr3:uid="{C4CC49D2-2418-B34C-8A10-67860DFBCFAC}" name="Spalte298"/>
    <tableColumn id="299" xr3:uid="{0B265CB4-A0C1-0748-B82E-EF54CD2F8C6E}" name="Spalte299"/>
    <tableColumn id="300" xr3:uid="{FF86083C-3012-344D-A524-3A4E40FC77EF}" name="Spalte300"/>
    <tableColumn id="301" xr3:uid="{EAE93A98-31AA-F044-B4AA-A786CA311C33}" name="Spalte301"/>
    <tableColumn id="302" xr3:uid="{253A6BC9-88A7-1D4C-8442-190A482C84ED}" name="Spalte302"/>
    <tableColumn id="303" xr3:uid="{DE75CD7D-9112-7642-863A-72285FC1731B}" name="Spalte303"/>
    <tableColumn id="304" xr3:uid="{BD17C55C-B812-C34F-BC9B-F601FF6ABA62}" name="Spalte304"/>
    <tableColumn id="305" xr3:uid="{CA55D004-55C5-5B46-B30E-95FD6B955956}" name="Spalte305"/>
    <tableColumn id="306" xr3:uid="{507B0116-FDCB-2743-8D44-A7E0D59A2C56}" name="Spalte306"/>
    <tableColumn id="307" xr3:uid="{4C43F54C-7881-E649-B552-D218C87284B6}" name="Spalte307"/>
    <tableColumn id="308" xr3:uid="{D720E065-F100-E942-889C-AC1BFE7C483B}" name="Spalte308"/>
    <tableColumn id="309" xr3:uid="{B96DAAF6-EB39-B14A-9C6A-5D0BE4CD43C3}" name="Spalte309"/>
    <tableColumn id="310" xr3:uid="{53A8FD3C-D5DF-284C-AD9F-36430C64757C}" name="Spalte310"/>
    <tableColumn id="311" xr3:uid="{ED3B5B3B-E1CD-8F45-A4DD-E1F0C8446913}" name="Spalte311"/>
    <tableColumn id="312" xr3:uid="{D9F6E141-C64B-0346-8C9D-47019659FF2F}" name="Spalte312"/>
    <tableColumn id="313" xr3:uid="{32AEC293-E558-1D4E-AF92-3B85F554D26C}" name="Spalte313"/>
    <tableColumn id="314" xr3:uid="{1E4C8BD5-BE7B-FB45-8C8B-25994C67D4A9}" name="Spalte314"/>
    <tableColumn id="315" xr3:uid="{45A42F62-2D65-5B49-99EF-7C0E833790EA}" name="Spalte315"/>
    <tableColumn id="316" xr3:uid="{25E2E072-8356-BE46-8476-5873E207FA0E}" name="Spalte316"/>
    <tableColumn id="317" xr3:uid="{E4B7AA61-F8ED-D04B-BCFC-C98776632116}" name="Spalte317"/>
    <tableColumn id="318" xr3:uid="{C0E1C59E-8233-774F-BD18-D15BBE96ACD6}" name="Spalte318"/>
    <tableColumn id="319" xr3:uid="{C140E6C7-3A05-7E41-835F-B7FBE3558782}" name="Spalte319"/>
    <tableColumn id="320" xr3:uid="{93857B00-3E10-304C-B88F-4A5945620B3B}" name="Spalte320"/>
    <tableColumn id="321" xr3:uid="{EABA3335-F29F-D842-AE69-562B17277541}" name="Spalte321"/>
    <tableColumn id="322" xr3:uid="{690DE43E-1E48-D34D-8254-1AAF902B2836}" name="Spalte322"/>
    <tableColumn id="323" xr3:uid="{B065E606-042C-3044-AEC2-97DE14C6589E}" name="Spalte323"/>
    <tableColumn id="324" xr3:uid="{342311DE-549F-4C4A-995B-CD4C8A0BF194}" name="Spalte324"/>
    <tableColumn id="325" xr3:uid="{05FE0C4B-19E3-4642-A381-8AC723B1D058}" name="Spalte325"/>
    <tableColumn id="326" xr3:uid="{C3213901-32D6-F446-8B4A-F462A8CAAF76}" name="Spalte326"/>
    <tableColumn id="327" xr3:uid="{12CDBEA8-9A56-8241-89EB-0B557E67CB6E}" name="Spalte327"/>
    <tableColumn id="328" xr3:uid="{9DBE204D-263D-8847-801C-4AB2835E7761}" name="Spalte328"/>
    <tableColumn id="329" xr3:uid="{10F29864-60CD-8A44-968A-ACA2296890B6}" name="Spalte329"/>
    <tableColumn id="330" xr3:uid="{D481009E-8755-234D-AA12-8E6692912A97}" name="Spalte330"/>
    <tableColumn id="331" xr3:uid="{9366E768-CFA0-474B-B11C-504AEAD5455F}" name="Spalte331"/>
    <tableColumn id="332" xr3:uid="{5D86D5DF-DDEF-BC42-8555-FCF320A4003E}" name="Spalte332"/>
    <tableColumn id="333" xr3:uid="{558FADF6-E5BE-C443-AC45-088CD472D76F}" name="Spalte333"/>
    <tableColumn id="334" xr3:uid="{AB921C00-B776-2B4E-A54E-1E27234935E7}" name="Spalte334"/>
    <tableColumn id="335" xr3:uid="{A9A08669-E328-DE49-8985-0991DBFAE81F}" name="Spalte335"/>
    <tableColumn id="336" xr3:uid="{458169AD-B244-394A-8CEA-A817310F2E7E}" name="Spalte336"/>
    <tableColumn id="337" xr3:uid="{0A251987-5ED1-8D48-91F5-5D84030C9E93}" name="Spalte337"/>
    <tableColumn id="338" xr3:uid="{58321C5F-F68F-9D47-806B-2C34FB993115}" name="Spalte338"/>
    <tableColumn id="339" xr3:uid="{FDB36C4E-7036-7D47-ADC1-B1E86AB2C30F}" name="Spalte339"/>
    <tableColumn id="340" xr3:uid="{8A642574-00BE-A049-9467-86E161F6831A}" name="Spalte340"/>
    <tableColumn id="341" xr3:uid="{8DF13616-0C03-E54F-94FD-FE81CE9364CB}" name="Spalte341"/>
    <tableColumn id="342" xr3:uid="{896235FF-831B-4F4D-AC6C-39ADF17348CB}" name="Spalte342"/>
    <tableColumn id="343" xr3:uid="{C910B2E6-CA27-0945-AC2C-CADB44E61A3A}" name="Spalte343"/>
    <tableColumn id="344" xr3:uid="{77F8016C-C9F1-1341-8248-40B59F1CC652}" name="Spalte344"/>
    <tableColumn id="345" xr3:uid="{457CDBA2-9E8E-C746-B9D2-74125040DC63}" name="Spalte345"/>
    <tableColumn id="346" xr3:uid="{E319498F-F32D-2646-BF9F-AFB7F25BF05C}" name="Spalte346"/>
    <tableColumn id="347" xr3:uid="{EAF6CA22-5A85-774B-8C88-4B152DA8FBF6}" name="Spalte347"/>
    <tableColumn id="348" xr3:uid="{8255B991-F962-6141-B71B-6D36C3C0E87F}" name="Spalte348"/>
    <tableColumn id="349" xr3:uid="{0F6F0D33-40F1-3C4B-85E1-857180CA065D}" name="Spalte349"/>
    <tableColumn id="350" xr3:uid="{3CA62A71-9664-2946-AF09-17A9098B1B98}" name="Spalte350"/>
    <tableColumn id="351" xr3:uid="{B3E98238-0DDD-BB42-8A2F-9D53C6EFA40C}" name="Spalte351"/>
    <tableColumn id="352" xr3:uid="{B67A01D0-8F60-694C-A841-768975025720}" name="Spalte352"/>
    <tableColumn id="353" xr3:uid="{AF64F79F-7431-E84A-887C-C12FF710FB51}" name="Spalte353"/>
    <tableColumn id="354" xr3:uid="{E1C4FEB9-F82A-A640-B9E3-E224FCF878CF}" name="Spalte354"/>
    <tableColumn id="355" xr3:uid="{E19A89C9-061B-D04F-95B4-0EE1492B10B1}" name="Spalte355"/>
    <tableColumn id="356" xr3:uid="{21098E76-8B8C-DA4D-95CC-F2B2AE71C558}" name="Spalte356"/>
    <tableColumn id="357" xr3:uid="{D4E07AEF-3D5B-254B-9342-EA2749DC0654}" name="Spalte357"/>
    <tableColumn id="358" xr3:uid="{ECF62765-3534-874A-8916-2AA3D6409656}" name="Spalte358"/>
    <tableColumn id="359" xr3:uid="{59A026B2-B641-3747-BC7D-DF7ED15A95A4}" name="Spalte359"/>
    <tableColumn id="360" xr3:uid="{8B9B63A0-870F-9547-B5D8-C0AD2F13E2E6}" name="Spalte360"/>
    <tableColumn id="361" xr3:uid="{219B7919-855F-974A-A22B-1C8DA6C5F46F}" name="Spalte361"/>
    <tableColumn id="362" xr3:uid="{BF308321-AA0B-3E4F-84AD-B110184AEAD2}" name="Spalte362"/>
    <tableColumn id="363" xr3:uid="{48513597-8842-0E41-8098-0F00E96A94F9}" name="Spalte363"/>
    <tableColumn id="364" xr3:uid="{0C5FF610-AE88-E745-A709-2DAB89570CF2}" name="Spalte364"/>
    <tableColumn id="365" xr3:uid="{9079D672-2833-2E47-85A3-C1A30461D513}" name="Spalte365"/>
    <tableColumn id="366" xr3:uid="{3C8D3DCB-E209-4841-B60E-FFA65AE1EB1A}" name="Spalte366"/>
    <tableColumn id="367" xr3:uid="{83861997-2C29-9748-83BB-AB1411CA7E08}" name="Spalte367"/>
    <tableColumn id="368" xr3:uid="{33F68BC0-A0B4-0F4A-9BB7-D134FF9795A5}" name="Spalte368"/>
    <tableColumn id="369" xr3:uid="{EC6E60C1-B778-9F4C-B833-0681F4357A44}" name="Spalte369"/>
    <tableColumn id="370" xr3:uid="{CAA1B4F6-A861-2A40-AAD6-84B1CF763918}" name="Spalte370"/>
    <tableColumn id="371" xr3:uid="{0C2E9551-B616-6840-BF94-686FEED063CD}" name="Spalte371"/>
    <tableColumn id="372" xr3:uid="{D15C513A-5047-CF48-8CEB-001BF641F8A7}" name="Spalte372"/>
    <tableColumn id="373" xr3:uid="{699B5CE3-83D4-3B48-8B06-31D5B6D1FAA5}" name="Spalte373"/>
    <tableColumn id="374" xr3:uid="{BFA48852-A49F-8D4B-BE11-4AC710D5FDE7}" name="Spalte374"/>
    <tableColumn id="375" xr3:uid="{8C2F6A85-263A-A34A-9AC5-A062CBFA3ABB}" name="Spalte375"/>
    <tableColumn id="376" xr3:uid="{52784CE1-7BA6-9E45-8D03-5070230F844C}" name="Spalte376"/>
    <tableColumn id="377" xr3:uid="{34400170-2D6D-B247-BE7D-589587478C91}" name="Spalte377"/>
    <tableColumn id="378" xr3:uid="{2D728F9F-8DBE-3446-A0FD-737F52946700}" name="Spalte378"/>
    <tableColumn id="379" xr3:uid="{1A8AC60D-0A06-0B42-B88E-F23BE8C4CC23}" name="Spalte379"/>
    <tableColumn id="380" xr3:uid="{7FC570BA-B2DD-474E-B46C-56B429F45DDB}" name="Spalte380"/>
    <tableColumn id="381" xr3:uid="{8A12C285-F989-404F-B5EA-6DE30A74BC9A}" name="Spalte381"/>
    <tableColumn id="382" xr3:uid="{1077E90B-A9E9-9746-9D2B-1BF80840F671}" name="Spalte382"/>
    <tableColumn id="383" xr3:uid="{7B719EE0-C0C7-784E-8580-AEFF009692F0}" name="Spalte383"/>
    <tableColumn id="384" xr3:uid="{5A1EBDB8-0F75-0747-AE09-2884AB39FDB7}" name="Spalte384"/>
    <tableColumn id="385" xr3:uid="{879FC2D9-DB3C-FD4C-A8E4-63AFB93944D4}" name="Spalte385"/>
    <tableColumn id="386" xr3:uid="{9DC8FC64-2B8B-9D4B-A8F0-5DE9C6D72A8E}" name="Spalte386"/>
    <tableColumn id="387" xr3:uid="{2F486459-2070-AF4F-AD09-68F8434FE364}" name="Spalte387"/>
    <tableColumn id="388" xr3:uid="{4E50E0BA-C9E1-EE4B-BF07-215E5EE7F5DC}" name="Spalte388"/>
    <tableColumn id="389" xr3:uid="{0138EB12-2794-9241-A362-B2297BF5B14F}" name="Spalte389"/>
    <tableColumn id="390" xr3:uid="{C2BE2AD6-946A-D14D-9F29-183573FDEDC5}" name="Spalte390"/>
    <tableColumn id="391" xr3:uid="{A0CC97A6-1D76-2542-AF45-53C04B50D1C3}" name="Spalte391"/>
    <tableColumn id="392" xr3:uid="{5AEE09EA-38B7-B945-96E8-8CC1BC7A4567}" name="Spalte392"/>
    <tableColumn id="393" xr3:uid="{7A88A738-3C4F-1743-B1FC-FC9568CCBD39}" name="Spalte393"/>
    <tableColumn id="394" xr3:uid="{48C11800-7FAD-7142-A291-2CFBB0704EF6}" name="Spalte394"/>
    <tableColumn id="395" xr3:uid="{E6349506-3641-A04C-B416-FBD7B4D3A57A}" name="Spalte395"/>
    <tableColumn id="396" xr3:uid="{00FA8C99-FB5D-6144-A545-0E732E99BEAC}" name="Spalte396"/>
    <tableColumn id="397" xr3:uid="{9819D6AA-5B2B-E443-A5E7-2CC4A7B549F7}" name="Spalte397"/>
    <tableColumn id="398" xr3:uid="{121D280B-E138-6846-B0B8-12C2F6FAE125}" name="Spalte398"/>
    <tableColumn id="399" xr3:uid="{7B944DAB-9C5C-0249-8A15-56CBD759EAB8}" name="Spalte399"/>
    <tableColumn id="400" xr3:uid="{143AB338-3FBD-2345-B30E-CA7DBCF48058}" name="Spalte400"/>
    <tableColumn id="401" xr3:uid="{1818227E-928E-5543-8285-3A54219F6171}" name="Spalte401"/>
    <tableColumn id="402" xr3:uid="{849AE8F2-913A-994A-A320-4AAB31F1E005}" name="Spalte402"/>
    <tableColumn id="403" xr3:uid="{A2E6AF96-D35E-B14D-AB52-7897906A74C5}" name="Spalte403"/>
    <tableColumn id="404" xr3:uid="{4FAE5E24-C77D-1C47-900F-4B367C2553E8}" name="Spalte404"/>
    <tableColumn id="405" xr3:uid="{666BD91F-9805-6D4F-8FAC-C96B4EEF8137}" name="Spalte405"/>
    <tableColumn id="406" xr3:uid="{BF069C7C-6865-2A49-8D39-D6F9AFCA0A8E}" name="Spalte406"/>
    <tableColumn id="407" xr3:uid="{844D89A2-518B-D04D-B13C-0A169825BD82}" name="Spalte407"/>
    <tableColumn id="408" xr3:uid="{CF6CD2E7-675E-EE4D-B2FB-07A5F1ED8224}" name="Spalte408"/>
    <tableColumn id="409" xr3:uid="{8E3A6FEB-D481-5D4B-A825-0FFF47A20872}" name="Spalte409"/>
    <tableColumn id="410" xr3:uid="{1EE70241-287B-BF46-AA83-CD02CF222A23}" name="Spalte410"/>
    <tableColumn id="411" xr3:uid="{9D49DA9E-9EF6-BF45-B87A-834490123086}" name="Spalte411"/>
    <tableColumn id="412" xr3:uid="{BA5B4493-EFF4-0640-8019-C2FFBD92BB9F}" name="Spalte412"/>
    <tableColumn id="413" xr3:uid="{88F69EA5-075D-9341-9D69-BBA02841B9EF}" name="Spalte413"/>
    <tableColumn id="414" xr3:uid="{061E5F23-58DD-EC44-AA9A-2EC05DA0E90B}" name="Spalte414"/>
    <tableColumn id="415" xr3:uid="{E37C218E-9793-D14C-B163-D6C283E8CB47}" name="Spalte415"/>
    <tableColumn id="416" xr3:uid="{69D795DC-46A8-B546-9E71-B8833CF12A44}" name="Spalte416"/>
    <tableColumn id="417" xr3:uid="{3FCFCBAA-DE8C-F747-84F6-EC706C0F5FFF}" name="Spalte417"/>
    <tableColumn id="418" xr3:uid="{F263511F-A413-A341-9320-5CFC2FB71BF5}" name="Spalte418"/>
    <tableColumn id="419" xr3:uid="{DD7966B7-F743-BE4D-94AA-95488B273E52}" name="Spalte419"/>
    <tableColumn id="420" xr3:uid="{B994260B-251C-4C4B-A63F-DD7E641C6737}" name="Spalte420"/>
    <tableColumn id="421" xr3:uid="{73465FC6-0A50-9843-B3E1-4FB04A684CB9}" name="Spalte421"/>
    <tableColumn id="422" xr3:uid="{BEC69E5F-B472-F847-8DEF-B0C682AF34A9}" name="Spalte422"/>
    <tableColumn id="423" xr3:uid="{5F0EE29B-DF4F-B74C-8924-DBD4425AA578}" name="Spalte423"/>
    <tableColumn id="424" xr3:uid="{3D6C3AAF-6535-B44A-992D-8E0A07EC190A}" name="Spalte424"/>
    <tableColumn id="425" xr3:uid="{344656D6-D62B-C349-B435-CB784DB56966}" name="Spalte425"/>
    <tableColumn id="426" xr3:uid="{725EF7B9-BDAD-E048-9DF5-6E0B0B683ABD}" name="Spalte426"/>
    <tableColumn id="427" xr3:uid="{0D244EC4-A7E6-D34F-AC4F-2BE0819AA5E3}" name="Spalte427"/>
    <tableColumn id="428" xr3:uid="{B0FB0BE6-87B8-C247-83D2-29CE74B5D3EA}" name="Spalte428"/>
    <tableColumn id="429" xr3:uid="{DB0A15DC-5D54-354E-B8CD-6DE467267C13}" name="Spalte429"/>
    <tableColumn id="430" xr3:uid="{724FA28F-F2C4-FF44-BEE3-46E9AA4ECE93}" name="Spalte430"/>
    <tableColumn id="431" xr3:uid="{016BB2E3-8E44-124F-8F5E-FDA72DF4FF60}" name="Spalte431"/>
    <tableColumn id="432" xr3:uid="{D703C68A-3A7B-F74A-B638-83B5DC609A74}" name="Spalte432"/>
    <tableColumn id="433" xr3:uid="{9733185B-7575-544C-8A3C-270FDE36DD05}" name="Spalte433"/>
    <tableColumn id="434" xr3:uid="{8AAF54AA-F510-754C-801D-9D2662155314}" name="Spalte434"/>
    <tableColumn id="435" xr3:uid="{24234225-8894-B54F-BF75-51D990C0DA9A}" name="Spalte435"/>
    <tableColumn id="436" xr3:uid="{1255DB61-73FC-EB43-9700-F8F8026CA1EE}" name="Spalte436"/>
    <tableColumn id="437" xr3:uid="{FAFDC5A2-226F-E542-9A0C-C7E22A34C872}" name="Spalte437"/>
    <tableColumn id="438" xr3:uid="{5E35CCE1-E327-3546-9B4A-A32A02EDE573}" name="Spalte438"/>
    <tableColumn id="439" xr3:uid="{6F96D864-62D8-6B46-92F2-5485A41DC636}" name="Spalte439"/>
    <tableColumn id="440" xr3:uid="{593E47C6-9571-EC4D-9D87-08C731A3DB65}" name="Spalte440"/>
    <tableColumn id="441" xr3:uid="{206C26AC-BA00-2D47-B104-117A5004CFC4}" name="Spalte441"/>
    <tableColumn id="442" xr3:uid="{9B3EF47B-98E5-3A4E-A0FF-D5E96D6CEF9F}" name="Spalte442"/>
    <tableColumn id="443" xr3:uid="{34AA37AA-8DCA-5143-A69C-434F2FA492E2}" name="Spalte443"/>
    <tableColumn id="444" xr3:uid="{719296ED-09C5-A44F-94B6-DBE74EE9C1C1}" name="Spalte444"/>
    <tableColumn id="445" xr3:uid="{74A338AB-3E33-544B-BDC7-F06DF64F90DA}" name="Spalte445"/>
    <tableColumn id="446" xr3:uid="{3E5363F0-6240-8749-9986-C89480FD4D35}" name="Spalte446"/>
    <tableColumn id="447" xr3:uid="{D01A8679-B358-214B-A055-390512E3345A}" name="Spalte447"/>
    <tableColumn id="448" xr3:uid="{AADBD220-7B8F-904A-907A-AE1348B07F9D}" name="Spalte448"/>
    <tableColumn id="449" xr3:uid="{7C31F9C2-14FB-6B43-9F38-65A5CA423E63}" name="Spalte449"/>
    <tableColumn id="450" xr3:uid="{72EF2E65-8547-0B42-A052-EC334190F248}" name="Spalte450"/>
    <tableColumn id="451" xr3:uid="{699777E3-5A7D-974D-8E9B-1A9D9960BDAA}" name="Spalte451"/>
    <tableColumn id="452" xr3:uid="{8601B606-C969-A847-B1E6-0FE2DB5DD939}" name="Spalte452"/>
    <tableColumn id="453" xr3:uid="{48702D67-A7F3-0E42-8572-59711DD4ED37}" name="Spalte453"/>
    <tableColumn id="454" xr3:uid="{A408C912-8752-FA47-A3CF-E917C40CFCC2}" name="Spalte454"/>
    <tableColumn id="455" xr3:uid="{0D1A2DFB-3F09-EE4B-A2EC-360154283AC0}" name="Spalte455"/>
    <tableColumn id="456" xr3:uid="{AB5C2219-516B-1B4A-930D-7E78A933B69E}" name="Spalte456"/>
    <tableColumn id="457" xr3:uid="{D8E7CC0E-D631-F74F-9E90-71FF611C3520}" name="Spalte457"/>
    <tableColumn id="458" xr3:uid="{B8FFCC49-6729-2E4F-B01A-4150FCBED30A}" name="Spalte458"/>
    <tableColumn id="459" xr3:uid="{BB17D77B-3EB9-F846-B128-57BF70A36AAB}" name="Spalte459"/>
    <tableColumn id="460" xr3:uid="{535AD583-E21F-9C4B-B021-39A092034A90}" name="Spalte460"/>
    <tableColumn id="461" xr3:uid="{489D74C8-4658-144C-8D22-6573DCA2C3CC}" name="Spalte461"/>
    <tableColumn id="462" xr3:uid="{2B5B660A-4239-8C47-BCCD-F44A4F9A8A6D}" name="Spalte462"/>
    <tableColumn id="463" xr3:uid="{934A5969-5DC3-944F-92AA-0E3BFB3DEDF6}" name="Spalte463"/>
    <tableColumn id="464" xr3:uid="{92D2FFAA-F4F1-F14D-A0ED-72F110FD8BC8}" name="Spalte464"/>
    <tableColumn id="465" xr3:uid="{5A5CA5B5-6184-F34D-8148-2C6FAED98B71}" name="Spalte465"/>
    <tableColumn id="466" xr3:uid="{3D8054EA-262E-1746-AA91-CA3855A50B90}" name="Spalte466"/>
    <tableColumn id="467" xr3:uid="{C6BA31AE-69D0-CA45-9B4B-6273EEF1E7AB}" name="Spalte467"/>
    <tableColumn id="468" xr3:uid="{E713D0AB-9E90-4344-85AD-73D3B857EB8E}" name="Spalte468"/>
    <tableColumn id="469" xr3:uid="{D1BB6C83-3D56-3C42-9EA3-3CCA5C45CFBB}" name="Spalte469"/>
    <tableColumn id="470" xr3:uid="{A00EC272-7B34-8141-98DD-78BF6CA36638}" name="Spalte470"/>
    <tableColumn id="471" xr3:uid="{A538D297-1A43-004D-BA80-EEE6E5818E45}" name="Spalte471"/>
    <tableColumn id="472" xr3:uid="{5C8F6A8D-B941-0248-A574-92B879D5F994}" name="Spalte472"/>
    <tableColumn id="473" xr3:uid="{46FCC906-79E4-084A-8333-34D32DD5CBDD}" name="Spalte473"/>
    <tableColumn id="474" xr3:uid="{05E8BBA4-28DB-6D46-BF27-D86072E47485}" name="Spalte474"/>
    <tableColumn id="475" xr3:uid="{1DB6D8F4-541D-FF4A-B878-530EB065C53C}" name="Spalte475"/>
    <tableColumn id="476" xr3:uid="{2508BD00-D766-454E-89FC-ED803102BFAF}" name="Spalte476"/>
    <tableColumn id="477" xr3:uid="{4982C9A0-D229-A34A-894F-B10F9139BBBB}" name="Spalte477"/>
    <tableColumn id="478" xr3:uid="{AEDFC5B3-C36D-6F40-8625-3D14CEBD1AE9}" name="Spalte478"/>
    <tableColumn id="479" xr3:uid="{DCDB1CE7-0BB6-9748-BADF-C7049E6F14BB}" name="Spalte479"/>
    <tableColumn id="480" xr3:uid="{FA71DA02-C009-CF42-A618-9FA4B6C84B3D}" name="Spalte480"/>
    <tableColumn id="481" xr3:uid="{0B87F75B-63A0-3541-946D-E3ECF61995D6}" name="Spalte481"/>
    <tableColumn id="482" xr3:uid="{A9294193-7FC9-4543-AB89-ECF1C5D77540}" name="Spalte482"/>
    <tableColumn id="483" xr3:uid="{5092D9DA-B297-7744-9ECE-064EA66C320F}" name="Spalte483"/>
    <tableColumn id="484" xr3:uid="{FCC485BD-26C9-0241-913E-1C71FAD759FD}" name="Spalte484"/>
    <tableColumn id="485" xr3:uid="{6C088FC8-EDBE-6D4A-A3B4-59E01ABA4E58}" name="Spalte485"/>
    <tableColumn id="486" xr3:uid="{A2FDCE70-B75B-0D47-8F95-10875C345377}" name="Spalte486"/>
    <tableColumn id="487" xr3:uid="{9010604C-6DFB-BB46-94C6-04F046F3FAA5}" name="Spalte487"/>
    <tableColumn id="488" xr3:uid="{B79C383E-8E3E-0F4C-8022-8173AE3BDED3}" name="Spalte488"/>
    <tableColumn id="489" xr3:uid="{DA9FFD4D-9883-7C43-BB00-2D2A8979B8A5}" name="Spalte489"/>
    <tableColumn id="490" xr3:uid="{9C2BA1D6-C67B-9A4B-B999-9EE5FF0FD491}" name="Spalte490"/>
    <tableColumn id="491" xr3:uid="{9ED64DC2-50A8-5A46-871D-FFB1F11135F4}" name="Spalte491"/>
    <tableColumn id="492" xr3:uid="{94E92C18-94AE-D544-A585-108851A0409B}" name="Spalte492"/>
    <tableColumn id="493" xr3:uid="{BABD1D01-4A9C-A643-BB09-97EE8195A57D}" name="Spalte493"/>
    <tableColumn id="494" xr3:uid="{585065B8-5D9A-0044-80EA-02D4182DEA64}" name="Spalte494"/>
    <tableColumn id="495" xr3:uid="{234BCBB0-A706-6C48-B6C6-528EFD2BD7E7}" name="Spalte495"/>
    <tableColumn id="496" xr3:uid="{174040C4-726E-024A-8A59-8911B0F7090E}" name="Spalte496"/>
    <tableColumn id="497" xr3:uid="{F7F031FD-5F4B-6447-B22B-E0FFFE685A29}" name="Spalte497"/>
    <tableColumn id="498" xr3:uid="{0A0BD6C0-7CFD-524C-8026-064AA453D20E}" name="Spalte498"/>
    <tableColumn id="499" xr3:uid="{D99057DA-685D-4840-8B7F-09F47D7541F3}" name="Spalte499"/>
    <tableColumn id="500" xr3:uid="{033EBF7D-05A4-3C4B-8F3C-2B76E34940D1}" name="Spalte500"/>
    <tableColumn id="501" xr3:uid="{CBE3E1F5-7441-2444-9573-699AF86ED143}" name="Spalte501"/>
    <tableColumn id="502" xr3:uid="{61E7E56E-D249-1B45-9FCD-4017E0361A82}" name="Spalte502"/>
    <tableColumn id="503" xr3:uid="{CAD201FA-30D0-7A46-A3D7-06995C24CC8E}" name="Spalte503"/>
    <tableColumn id="504" xr3:uid="{B1543667-9624-B14C-801B-C017D80F4554}" name="Spalte504"/>
    <tableColumn id="505" xr3:uid="{0E7396A4-A3F1-C34F-A38F-A328E97B28B7}" name="Spalte505"/>
    <tableColumn id="506" xr3:uid="{A4FFEA4A-4C69-BB46-BF18-944AE7E505A3}" name="Spalte506"/>
    <tableColumn id="507" xr3:uid="{E08FBC4E-0E15-7147-ACBA-74372CD449AD}" name="Spalte507"/>
    <tableColumn id="508" xr3:uid="{459067A7-03DF-3B42-A6DF-ED58CD11B6FF}" name="Spalte508"/>
    <tableColumn id="509" xr3:uid="{3C19258D-AD47-9447-AB97-164A297787B3}" name="Spalte509"/>
    <tableColumn id="510" xr3:uid="{682585DE-505F-0E42-90B5-73DE415E53BC}" name="Spalte510"/>
    <tableColumn id="511" xr3:uid="{9F227789-318E-2F48-8712-A4891DFD16A7}" name="Spalte511"/>
    <tableColumn id="512" xr3:uid="{4F88A179-A5AA-374C-81A2-4C303F0CCBCC}" name="Spalte512"/>
    <tableColumn id="513" xr3:uid="{FCB03FDB-8BF5-CC4A-AFB4-AC580E0B6605}" name="Spalte513"/>
    <tableColumn id="514" xr3:uid="{71B47701-D495-D046-9DC3-3129A6CB0C23}" name="Spalte514"/>
    <tableColumn id="515" xr3:uid="{292CBDA9-7DDF-9241-B3CC-C3B46467FC6D}" name="Spalte515"/>
    <tableColumn id="516" xr3:uid="{9743CABB-83AA-F442-9279-7F2D594B0818}" name="Spalte516"/>
    <tableColumn id="517" xr3:uid="{0E2C2695-7C7A-5E40-88DD-A1F3DA96FD0B}" name="Spalte517"/>
    <tableColumn id="518" xr3:uid="{B1AA1AA5-29ED-1749-BEDE-2A2C4C186B51}" name="Spalte518"/>
    <tableColumn id="519" xr3:uid="{C5739E9F-8DE2-1F40-98AA-815030B2FD40}" name="Spalte519"/>
    <tableColumn id="520" xr3:uid="{A26530BF-E5DB-5045-B9E2-0BFFCAA32AE2}" name="Spalte520"/>
    <tableColumn id="521" xr3:uid="{F866A1D6-02E0-F644-AE49-A5E36049F75D}" name="Spalte521"/>
    <tableColumn id="522" xr3:uid="{2125BE4B-3879-3B46-8995-C60F5F6EEA2F}" name="Spalte522"/>
    <tableColumn id="523" xr3:uid="{7D5E8853-8394-DF4B-99B6-596B0603CDCF}" name="Spalte523"/>
    <tableColumn id="524" xr3:uid="{F9AE8817-E936-EC44-95D8-116BD5C6FFD6}" name="Spalte524"/>
    <tableColumn id="525" xr3:uid="{FE0D68F0-6D56-8043-B15E-01A551748589}" name="Spalte525"/>
    <tableColumn id="526" xr3:uid="{5CAA1AA3-4FEE-EE4C-8DF1-9707A4595078}" name="Spalte526"/>
    <tableColumn id="527" xr3:uid="{B5395A43-CA65-6643-B5DD-A9E63C1D2989}" name="Spalte527"/>
    <tableColumn id="528" xr3:uid="{66AAC395-0DD3-7C4E-908E-5BB7AD4B8C42}" name="Spalte528"/>
    <tableColumn id="529" xr3:uid="{052600F2-C399-004C-98C0-D1F261B2D4F1}" name="Spalte529"/>
    <tableColumn id="530" xr3:uid="{8C9414ED-25AC-AF40-A934-0233F35CCC05}" name="Spalte530"/>
    <tableColumn id="531" xr3:uid="{D0E1F704-3934-5E4D-B17B-249FBB6DCBE3}" name="Spalte531"/>
    <tableColumn id="532" xr3:uid="{B7B79188-8923-6F44-B84F-CD810E2ACE1D}" name="Spalte532"/>
    <tableColumn id="533" xr3:uid="{7102F83A-8B43-8243-ACF5-94B1C4BCB345}" name="Spalte533"/>
    <tableColumn id="534" xr3:uid="{9E04F3EE-F9D7-2341-9DB7-0351B74EAC4A}" name="Spalte534"/>
    <tableColumn id="535" xr3:uid="{58481247-0E08-CD41-A228-1F9146DB6764}" name="Spalte535"/>
    <tableColumn id="536" xr3:uid="{F2C6484A-C3F4-9747-94A9-C71F39B5CDE1}" name="Spalte536"/>
    <tableColumn id="537" xr3:uid="{C0F4E152-23EF-8840-A9D0-4219D96C071D}" name="Spalte537"/>
    <tableColumn id="538" xr3:uid="{EDACAF6A-CF33-6145-BFD3-98D1AD83C315}" name="Spalte538"/>
    <tableColumn id="539" xr3:uid="{B865C0AF-E96C-7F4B-B6F9-3C5192A18C02}" name="Spalte539"/>
    <tableColumn id="540" xr3:uid="{0EB1C5D2-94AB-5145-A750-B6961A9B8FF3}" name="Spalte540"/>
    <tableColumn id="541" xr3:uid="{C2910412-6189-AD44-A04F-4051A369749F}" name="Spalte541"/>
    <tableColumn id="542" xr3:uid="{7987CC20-4E0A-9B43-81BB-545492692FDE}" name="Spalte542"/>
    <tableColumn id="543" xr3:uid="{EA8BFB4A-1C83-FA4B-ABE2-621ACE060639}" name="Spalte543"/>
    <tableColumn id="544" xr3:uid="{B61EA062-EE16-304D-8159-B3CDB06FDDC0}" name="Spalte544"/>
    <tableColumn id="545" xr3:uid="{7A1C7D9E-3BB5-B946-91DB-E927043EC353}" name="Spalte545"/>
    <tableColumn id="546" xr3:uid="{3F6BFE14-F78F-F742-8E7F-74CFD03FECBD}" name="Spalte546"/>
    <tableColumn id="547" xr3:uid="{09568A93-7762-3245-AF83-AF282C40A98E}" name="Spalte547"/>
    <tableColumn id="548" xr3:uid="{84E0095E-3E27-7C44-A485-631E79C8C37F}" name="Spalte548"/>
    <tableColumn id="549" xr3:uid="{961BBB77-EAD1-8548-9305-2CFE21A79E32}" name="Spalte549"/>
    <tableColumn id="550" xr3:uid="{8123721A-2849-DE4F-90E5-27AA462C2A60}" name="Spalte550"/>
    <tableColumn id="551" xr3:uid="{C40698A7-E9F9-BE44-B7C2-D38118CE61BA}" name="Spalte551"/>
    <tableColumn id="552" xr3:uid="{052B227C-BF55-D248-A4E6-DD43CB9BD050}" name="Spalte552"/>
    <tableColumn id="553" xr3:uid="{67015ECE-B8BB-8945-85C0-68DDCF6A235A}" name="Spalte553"/>
    <tableColumn id="554" xr3:uid="{69B9558A-12C0-634E-B85C-647C3CB4471B}" name="Spalte554"/>
    <tableColumn id="555" xr3:uid="{E91260B2-D387-B347-ADE9-77ED0D721F80}" name="Spalte555"/>
    <tableColumn id="556" xr3:uid="{2C9F3095-DAE7-7947-8C06-4F44424D53D7}" name="Spalte556"/>
    <tableColumn id="557" xr3:uid="{F0B85347-CBEC-3349-B2B4-B21F9C792CB9}" name="Spalte557"/>
    <tableColumn id="558" xr3:uid="{48DF97AC-FFCC-DC4D-BDED-79C264155BB6}" name="Spalte558"/>
    <tableColumn id="559" xr3:uid="{AF360190-8B77-4349-98BA-CEE2A6810DA8}" name="Spalte559"/>
    <tableColumn id="560" xr3:uid="{E58C0D0C-1BF6-CC48-B46D-D54BFAF829CE}" name="Spalte560"/>
    <tableColumn id="561" xr3:uid="{743F9094-F8EF-144C-AF2F-42D79A423FA6}" name="Spalte561"/>
    <tableColumn id="562" xr3:uid="{6C3C8BE4-E860-7B40-9274-8993CC9344D3}" name="Spalte562"/>
    <tableColumn id="563" xr3:uid="{35CCE5BC-9F8E-0347-8E9D-96FCBC387814}" name="Spalte563"/>
    <tableColumn id="564" xr3:uid="{316F1E3B-DC91-6142-88D4-CC2950C9B269}" name="Spalte564"/>
    <tableColumn id="565" xr3:uid="{B85DB506-4159-334E-BFCA-73CFA7BEC0B1}" name="Spalte565"/>
    <tableColumn id="566" xr3:uid="{E4C5D66E-1EC2-224C-AB22-B7B9CFA4C973}" name="Spalte566"/>
    <tableColumn id="567" xr3:uid="{D2B51855-D28D-F545-9CDD-9C7B15817613}" name="Spalte567"/>
    <tableColumn id="568" xr3:uid="{280463D4-67F1-7041-B561-AB71E38F174B}" name="Spalte568"/>
    <tableColumn id="569" xr3:uid="{ECF26B01-7B9D-A64A-8FCD-C1905E3CF5C8}" name="Spalte569"/>
    <tableColumn id="570" xr3:uid="{8FDBF52F-CDF3-E949-8957-6F7D39BA3782}" name="Spalte570"/>
    <tableColumn id="571" xr3:uid="{355D385B-BD5B-F34A-87F3-6E28BD4DD736}" name="Spalte571"/>
    <tableColumn id="572" xr3:uid="{263F1DD9-3E76-334B-B7F9-274610E6B395}" name="Spalte572"/>
    <tableColumn id="573" xr3:uid="{943DC812-1A91-A346-B5EC-680E23EE2624}" name="Spalte573"/>
    <tableColumn id="574" xr3:uid="{66755355-06B2-824E-8A8C-409085E94316}" name="Spalte574"/>
    <tableColumn id="575" xr3:uid="{700C76E7-1C1B-D14C-A9F0-1D141A52B626}" name="Spalte575"/>
    <tableColumn id="576" xr3:uid="{53075E6E-05D0-1947-A9B7-CB0E5ACF9227}" name="Spalte576"/>
    <tableColumn id="577" xr3:uid="{C6665FDB-D6CC-EC41-A3EA-24EEED560A6B}" name="Spalte577"/>
    <tableColumn id="578" xr3:uid="{9B850A04-2B7E-B742-BBBE-B9D9AB498E0E}" name="Spalte578"/>
    <tableColumn id="579" xr3:uid="{2A757AD6-BCFC-254A-A51D-F02BC7912662}" name="Spalte579"/>
    <tableColumn id="580" xr3:uid="{B5E777C5-AEF1-D34B-ACAF-EB627D16B098}" name="Spalte580"/>
    <tableColumn id="581" xr3:uid="{D63348E7-69BE-814C-ACEC-2B5F7BD2B933}" name="Spalte581"/>
    <tableColumn id="582" xr3:uid="{7E0A9390-2BC1-A440-A654-E200BE53CF33}" name="Spalte582"/>
    <tableColumn id="583" xr3:uid="{376BC4B9-A408-6E49-8795-A5D71E9D77BC}" name="Spalte583"/>
    <tableColumn id="584" xr3:uid="{18FE5E3F-FF90-FE4B-9972-954E5AB09A66}" name="Spalte584"/>
    <tableColumn id="585" xr3:uid="{F734234F-7E6B-DC4B-903F-A80575591392}" name="Spalte585"/>
    <tableColumn id="586" xr3:uid="{7D7EA0BE-1039-E44E-9215-61996DDC0EBC}" name="Spalte586"/>
    <tableColumn id="587" xr3:uid="{EA9765ED-47AA-C54A-9C3F-1316C3235CB8}" name="Spalte587"/>
    <tableColumn id="588" xr3:uid="{D6EA0A12-BBF4-4D40-9016-4915C35B6EA2}" name="Spalte588"/>
    <tableColumn id="589" xr3:uid="{BADA0DF3-BEE1-3E48-84DB-5BC0C9F90ED2}" name="Spalte589"/>
    <tableColumn id="590" xr3:uid="{0DB025E0-41E2-2543-A840-BA931B4D3888}" name="Spalte590"/>
    <tableColumn id="591" xr3:uid="{C226AA85-DAF1-CB43-B64B-BE0B43CE0285}" name="Spalte591"/>
    <tableColumn id="592" xr3:uid="{51554C8A-84AA-5D4B-A2EE-44DA8C19A9AD}" name="Spalte592"/>
    <tableColumn id="593" xr3:uid="{1CD1AC9A-20C9-9A4F-8A3C-174450581315}" name="Spalte593"/>
    <tableColumn id="594" xr3:uid="{0CE6751F-B998-7240-959A-FD13054C73A4}" name="Spalte594"/>
    <tableColumn id="595" xr3:uid="{BE5B8029-D749-5B4F-8F0D-01AE3366F98A}" name="Spalte595"/>
    <tableColumn id="596" xr3:uid="{A082802A-87A5-A74E-9692-B91DBF3F8EBF}" name="Spalte596"/>
    <tableColumn id="597" xr3:uid="{21FD3E19-0E14-8D44-B6AA-5098A9C9A7D3}" name="Spalte597"/>
    <tableColumn id="598" xr3:uid="{C783C8CE-827E-3B4E-93BD-EBFD92B5E2E7}" name="Spalte598"/>
    <tableColumn id="599" xr3:uid="{6267DF8C-D73C-7946-9DA5-17E7D02A2625}" name="Spalte599"/>
    <tableColumn id="600" xr3:uid="{59CAEE80-15C6-E645-8E5C-72553F90215E}" name="Spalte600"/>
    <tableColumn id="601" xr3:uid="{491924D9-65EC-FB40-A75C-775795FE85AD}" name="Spalte601"/>
    <tableColumn id="602" xr3:uid="{FE5E3111-EAA5-7D44-8F86-6EC9B92067DD}" name="Spalte602"/>
    <tableColumn id="603" xr3:uid="{2049540D-95CC-BC49-A6B6-0E9455978439}" name="Spalte603"/>
    <tableColumn id="604" xr3:uid="{03FF1FE3-6BC2-6B4D-AD19-A9C1D7EB2432}" name="Spalte604"/>
    <tableColumn id="605" xr3:uid="{7205D8B4-2D7E-1844-9EDA-705CA6E6F77F}" name="Spalte605"/>
    <tableColumn id="606" xr3:uid="{FB80073F-FDF1-1043-ADA3-D650F0ADE833}" name="Spalte606"/>
    <tableColumn id="607" xr3:uid="{09B595FE-32B0-A14C-BB2F-2EE310CAC82D}" name="Spalte607"/>
    <tableColumn id="608" xr3:uid="{994E5938-80B6-6B42-B80B-AA0EA0FE4E5C}" name="Spalte608"/>
    <tableColumn id="609" xr3:uid="{C35C923B-19F4-7C41-A29C-9C467F6BAF4E}" name="Spalte609"/>
    <tableColumn id="610" xr3:uid="{EB2553EB-1417-6E43-B2D0-CB882037FABA}" name="Spalte610"/>
    <tableColumn id="611" xr3:uid="{DC626A5D-7628-BB4E-85EF-01744390C3F7}" name="Spalte611"/>
    <tableColumn id="612" xr3:uid="{668C59AF-0C68-0A48-AAF9-9DD50BF03979}" name="Spalte612"/>
    <tableColumn id="613" xr3:uid="{E51F8A2E-E1F3-9543-AC32-4445931DB898}" name="Spalte613"/>
    <tableColumn id="614" xr3:uid="{BB000555-E0E2-C942-9358-0030FF6D8158}" name="Spalte614"/>
    <tableColumn id="615" xr3:uid="{06ADC30B-E33A-F94C-A70F-F70416E433C6}" name="Spalte615"/>
    <tableColumn id="616" xr3:uid="{3B367D57-8F07-5D4C-9783-F20D2B2F5DE9}" name="Spalte616"/>
    <tableColumn id="617" xr3:uid="{90FABEB8-60C5-9648-BF56-574FE06061EC}" name="Spalte617"/>
    <tableColumn id="618" xr3:uid="{4C392B92-7EB2-724F-A4B9-7E813CAA3392}" name="Spalte618"/>
    <tableColumn id="619" xr3:uid="{1320466D-B260-3F4E-8E02-1E4619AACD35}" name="Spalte619"/>
    <tableColumn id="620" xr3:uid="{A27BB711-73FE-144F-A529-1687F89CEE1A}" name="Spalte620"/>
    <tableColumn id="621" xr3:uid="{E4244032-A646-0440-925D-5267ED24384D}" name="Spalte621"/>
    <tableColumn id="622" xr3:uid="{DE962380-CCE6-CE48-9A8E-F6BD3E8669E3}" name="Spalte622"/>
    <tableColumn id="623" xr3:uid="{7277ECCF-2676-CC4B-B119-151DE6EB5D64}" name="Spalte623"/>
    <tableColumn id="624" xr3:uid="{6CB7DCDC-F861-EF4F-9B96-264C2E2C353C}" name="Spalte624"/>
    <tableColumn id="625" xr3:uid="{6B5561F6-C6F5-C146-8366-10C98D416103}" name="Spalte625"/>
    <tableColumn id="626" xr3:uid="{1618AD5E-54DF-9446-8FEF-8133C8756575}" name="Spalte626"/>
    <tableColumn id="627" xr3:uid="{F30F3516-8C4A-2545-A23A-61E8886993AB}" name="Spalte627"/>
    <tableColumn id="628" xr3:uid="{86CCC31E-9B26-1043-9DD6-681E240D98E1}" name="Spalte628"/>
    <tableColumn id="629" xr3:uid="{4862D4BA-C967-8F4D-BF15-5D41325BB89E}" name="Spalte629"/>
    <tableColumn id="630" xr3:uid="{85F2D1DE-B44B-9443-8328-4DC92233B4FE}" name="Spalte630"/>
    <tableColumn id="631" xr3:uid="{FA63FF2C-AFC4-D64B-A919-8BE9D9904727}" name="Spalte631"/>
    <tableColumn id="632" xr3:uid="{6F083E61-F064-354D-870E-0CD3CA66214E}" name="Spalte632"/>
    <tableColumn id="633" xr3:uid="{954DBA62-48D0-9B42-9EAD-1B075D2C5A58}" name="Spalte633"/>
    <tableColumn id="634" xr3:uid="{8A0E2759-ADE3-964D-B709-614ED80F86C0}" name="Spalte634"/>
    <tableColumn id="635" xr3:uid="{0121F217-68DE-FD43-BE2F-1BBA00835880}" name="Spalte635"/>
    <tableColumn id="636" xr3:uid="{91B6B93F-E209-3E47-912E-5FABD88F0C83}" name="Spalte636"/>
    <tableColumn id="637" xr3:uid="{B64113C3-1B4D-AC4C-9EAC-693DECBDDBB7}" name="Spalte637"/>
    <tableColumn id="638" xr3:uid="{19764EA0-CFDB-594F-BDCE-45A89AEB19AF}" name="Spalte638"/>
    <tableColumn id="639" xr3:uid="{AA587C8D-ACFD-6A42-8707-9CD7B220F159}" name="Spalte639"/>
    <tableColumn id="640" xr3:uid="{89F6F388-D253-5343-80BF-D2BC770B638F}" name="Spalte640"/>
    <tableColumn id="641" xr3:uid="{09014D7C-531C-594C-87CB-266C0176D2D9}" name="Spalte641"/>
    <tableColumn id="642" xr3:uid="{55E8CA6B-D735-694C-8454-0C11C061387F}" name="Spalte642"/>
    <tableColumn id="643" xr3:uid="{AF60A7F1-0019-9E49-94BB-0950D2237CAD}" name="Spalte643"/>
    <tableColumn id="644" xr3:uid="{EB862DB0-127A-7F45-86F0-94E2417340F2}" name="Spalte644"/>
    <tableColumn id="645" xr3:uid="{A14836C6-30B5-064C-98BD-DF1E305B62D4}" name="Spalte645"/>
    <tableColumn id="646" xr3:uid="{DC4DD626-3064-FE47-BDBE-5DCB17148CBE}" name="Spalte646"/>
    <tableColumn id="647" xr3:uid="{2EB36235-4798-1B48-BD19-9C8F405E0052}" name="Spalte647"/>
    <tableColumn id="648" xr3:uid="{4CFA0B41-E09B-6E45-8A30-03A167898FDD}" name="Spalte648"/>
    <tableColumn id="649" xr3:uid="{C23C1270-44B8-8E4D-99EF-31DBF998F8AA}" name="Spalte649"/>
    <tableColumn id="650" xr3:uid="{598EB945-2209-1548-BA0C-46FF0F53AE95}" name="Spalte650"/>
    <tableColumn id="651" xr3:uid="{545A2DC6-A03D-EC45-9C27-3FFB5E85F92A}" name="Spalte651"/>
    <tableColumn id="652" xr3:uid="{480DA820-AD06-3149-9489-6E023F47380A}" name="Spalte652"/>
    <tableColumn id="653" xr3:uid="{DF5EE0A4-C2C6-A243-987E-E01EE814781A}" name="Spalte653"/>
    <tableColumn id="654" xr3:uid="{A6C6BA0B-EF3E-674A-8FCB-D2E7CDADC0CC}" name="Spalte654"/>
    <tableColumn id="655" xr3:uid="{D86C6049-25AE-794A-9F0A-517686B20FB1}" name="Spalte655"/>
    <tableColumn id="656" xr3:uid="{9402CEED-12F3-9F4C-9E86-58584C55AF6D}" name="Spalte656"/>
    <tableColumn id="657" xr3:uid="{9688E9CF-D3D6-0D4D-9444-55BF51CEA687}" name="Spalte657"/>
    <tableColumn id="658" xr3:uid="{61A6553C-621C-0744-AB3D-D8B03A99177D}" name="Spalte658"/>
    <tableColumn id="659" xr3:uid="{9CE99201-BC3B-0A4E-82FB-61464E084252}" name="Spalte659"/>
    <tableColumn id="660" xr3:uid="{BCBF6AD4-7AAF-A547-A547-A6618AAD7D14}" name="Spalte660"/>
    <tableColumn id="661" xr3:uid="{04570972-F691-E243-9C08-BC03718BCAE8}" name="Spalte661"/>
    <tableColumn id="662" xr3:uid="{77FF05E2-40EC-2A44-B50E-5280592D0A79}" name="Spalte662"/>
    <tableColumn id="663" xr3:uid="{058ADC1F-5A4B-7140-B74A-C98A24271657}" name="Spalte663"/>
    <tableColumn id="664" xr3:uid="{C7C9C494-13B4-CF4F-8952-BC0EAC168308}" name="Spalte664"/>
    <tableColumn id="665" xr3:uid="{D5747813-699D-A740-B156-788F51BE5B28}" name="Spalte665"/>
    <tableColumn id="666" xr3:uid="{0A583D06-87EE-594C-872C-D052A77B9325}" name="Spalte666"/>
    <tableColumn id="667" xr3:uid="{655EAF49-D61E-B245-B150-B3AF742272BC}" name="Spalte667"/>
    <tableColumn id="668" xr3:uid="{9C09B4C8-CA7A-9244-8C45-FE001DBFF0FE}" name="Spalte668"/>
    <tableColumn id="669" xr3:uid="{1A986D4F-97F1-FB4A-AEF2-178FC7C879BE}" name="Spalte669"/>
    <tableColumn id="670" xr3:uid="{46C06BDE-B232-5A45-A2BC-1D7990E21762}" name="Spalte670"/>
    <tableColumn id="671" xr3:uid="{60547380-694C-6F4F-B77A-161049F2EAC8}" name="Spalte671"/>
    <tableColumn id="672" xr3:uid="{2CE4616C-3771-5645-9E46-59E548375DBF}" name="Spalte672"/>
    <tableColumn id="673" xr3:uid="{786D8D33-90A9-9E4F-BE18-947E6C2C1B9A}" name="Spalte673"/>
    <tableColumn id="674" xr3:uid="{F145DD5A-4283-6A4C-AB8F-2C020D6EAD10}" name="Spalte674"/>
    <tableColumn id="675" xr3:uid="{35ECBAD1-4D44-2949-AA1E-F547309F8E50}" name="Spalte675"/>
    <tableColumn id="676" xr3:uid="{41CBCF7D-371F-8147-B775-667F7F5AB931}" name="Spalte676"/>
    <tableColumn id="677" xr3:uid="{EE8CBB2A-64E7-5943-B290-D800E0B1D548}" name="Spalte677"/>
    <tableColumn id="678" xr3:uid="{DACA56CB-1C04-C941-87E4-CC6910DC25EB}" name="Spalte678"/>
    <tableColumn id="679" xr3:uid="{FE7289DC-F251-9F4C-AF78-9ACA90536C30}" name="Spalte679"/>
    <tableColumn id="680" xr3:uid="{479CBDFC-0793-CD49-99EC-5E955E547AA1}" name="Spalte680"/>
    <tableColumn id="681" xr3:uid="{28A3EB48-3769-874D-8393-DAD49387B593}" name="Spalte681"/>
    <tableColumn id="682" xr3:uid="{CF76E15C-6AF2-F54A-9CF0-520BAC5BEA41}" name="Spalte682"/>
    <tableColumn id="683" xr3:uid="{2E400BEA-1738-B043-B177-CA16571CF9D9}" name="Spalte683"/>
    <tableColumn id="684" xr3:uid="{75BAAD5C-80E5-1048-AF30-45BB8DE1F42C}" name="Spalte684"/>
    <tableColumn id="685" xr3:uid="{80328B84-9BE1-8A4D-918E-56794F412C76}" name="Spalte685"/>
    <tableColumn id="686" xr3:uid="{AD73179B-F175-614B-AFF1-401C4C367E44}" name="Spalte686"/>
    <tableColumn id="687" xr3:uid="{A927B2B8-F305-0143-A530-574AD1A123D1}" name="Spalte687"/>
    <tableColumn id="688" xr3:uid="{42734B2C-8678-3249-B8C8-0FD8D0A4261C}" name="Spalte688"/>
    <tableColumn id="689" xr3:uid="{C584DD82-77EE-FD41-92E3-F0210AB8C519}" name="Spalte689"/>
    <tableColumn id="690" xr3:uid="{C3DC8F6D-6F5F-D047-8D3C-D7A898F52E2E}" name="Spalte690"/>
    <tableColumn id="691" xr3:uid="{AC0A79B0-73C8-4A42-A4E4-0040E6BAD361}" name="Spalte691"/>
    <tableColumn id="692" xr3:uid="{C6BAC226-4CE7-8B4E-882F-84A15FE0B327}" name="Spalte692"/>
    <tableColumn id="693" xr3:uid="{E324D3D5-5969-2A43-82EB-C9DC174A124F}" name="Spalte693"/>
    <tableColumn id="694" xr3:uid="{7309FAE9-0E74-D248-BFB4-0190C673DE89}" name="Spalte694"/>
    <tableColumn id="695" xr3:uid="{28F93B50-EE7B-7B49-8034-A8E7286E6AEC}" name="Spalte695"/>
    <tableColumn id="696" xr3:uid="{6C70484C-74CC-0F4B-B568-FA6DE7D99424}" name="Spalte696"/>
    <tableColumn id="697" xr3:uid="{AD1F716B-3406-5E40-8853-C45B25947029}" name="Spalte697"/>
    <tableColumn id="698" xr3:uid="{2888720C-658C-9944-A04A-0AAE3C994761}" name="Spalte698"/>
    <tableColumn id="699" xr3:uid="{18FDD700-AB14-FE4C-B380-82904F59DF20}" name="Spalte699"/>
    <tableColumn id="700" xr3:uid="{83E84A9C-DB16-7C4B-97C6-5F27140B91D3}" name="Spalte700"/>
    <tableColumn id="701" xr3:uid="{2DD9243B-CD8C-6743-87BE-FAD166071241}" name="Spalte701"/>
    <tableColumn id="702" xr3:uid="{573E24BE-C32C-C748-88A2-F3A1C4B9DCED}" name="Spalte70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B53C12-D285-6841-A829-8FF7087B1095}" name="Tabelle1" displayName="Tabelle1" ref="A3:C303" totalsRowShown="0">
  <autoFilter ref="A3:C303" xr:uid="{EB6719FD-1FB9-EE4C-8867-0306286635BE}"/>
  <sortState ref="A4:C57">
    <sortCondition ref="C4"/>
  </sortState>
  <tableColumns count="3">
    <tableColumn id="1" xr3:uid="{6D94EB27-ADD4-F943-94D5-2A7001ED2BE6}" name="Rumble"/>
    <tableColumn id="2" xr3:uid="{9FEE19B8-D656-0E4B-B5B1-E3E93C6B952F}" name="Wrestler" dataDxfId="12"/>
    <tableColumn id="3" xr3:uid="{A2E3703F-1B34-8C42-9468-B11F51E624F8}" name="Zeit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BB600F-C993-664B-B440-8351855B2737}" name="Tabelle14" displayName="Tabelle14" ref="D3:F303" totalsRowShown="0" headerRowDxfId="10" dataDxfId="9">
  <autoFilter ref="D3:F303" xr:uid="{7089AE71-BF45-944A-BAC5-207816604F0C}"/>
  <sortState ref="D4:F56">
    <sortCondition descending="1" ref="F4"/>
  </sortState>
  <tableColumns count="3">
    <tableColumn id="1" xr3:uid="{BC9FDE8C-22E2-9441-8C37-E888483B929F}" name="Rumble" dataDxfId="8"/>
    <tableColumn id="2" xr3:uid="{6DB5D0F4-5FFF-7742-A9CD-9DB6058E2C84}" name="Wrestler" dataDxfId="7"/>
    <tableColumn id="3" xr3:uid="{040B2718-844D-8E44-9523-F1E0A82BE534}" name="Zeit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19DD4A-888D-8D4F-B209-372A711AA922}" name="Tabelle4" displayName="Tabelle4" ref="H4:M28" totalsRowShown="0" headerRowDxfId="0">
  <autoFilter ref="H4:M28" xr:uid="{1E12ABE8-0871-A344-B8A1-ABEB9E018FCB}"/>
  <sortState ref="H5:M28">
    <sortCondition ref="H5"/>
  </sortState>
  <tableColumns count="6">
    <tableColumn id="1" xr3:uid="{4F216E5E-0413-F947-B075-0CB9915B19F7}" name="Rumble" dataDxfId="5"/>
    <tableColumn id="2" xr3:uid="{3A3C5C36-CF0A-BA47-BC7E-F2D595FA261F}" name="Matchzeit" dataDxfId="4"/>
    <tableColumn id="3" xr3:uid="{7B08E072-E6C2-EA44-8721-3E045CF43D65}" name="Teilnehmer"/>
    <tableColumn id="4" xr3:uid="{5F4F9389-D00E-F64F-97CB-C9517B392E1C}" name="Finish" dataDxfId="3">
      <calculatedColumnFormula>Tabelle4[[#This Row],[Matchzeit]]-((Tabelle4[[#This Row],[Teilnehmer]]-2)*90/86400)</calculatedColumnFormula>
    </tableColumn>
    <tableColumn id="5" xr3:uid="{5F40F18A-2FE2-AE41-8288-7FC3B66F76E0}" name="Debüts"/>
    <tableColumn id="6" xr3:uid="{40A4147C-5AD4-E44F-AFCD-B7CD943BDD07}" name="Alte" dataDxfId="1">
      <calculatedColumnFormula>Tabelle4[[#This Row],[Teilnehmer]]-Tabelle4[[#This Row],[Debüts]]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iki.fantasywrestling.de/index.php?title=Wolle&amp;action=edit&amp;redlink=1" TargetMode="External"/><Relationship Id="rId21" Type="http://schemas.openxmlformats.org/officeDocument/2006/relationships/hyperlink" Target="https://wiki.fantasywrestling.de/index.php?title=Mike_H%C3%BCbner&amp;action=edit&amp;redlink=1" TargetMode="External"/><Relationship Id="rId63" Type="http://schemas.openxmlformats.org/officeDocument/2006/relationships/hyperlink" Target="https://wiki.fantasywrestling.de/index.php?title=Dariak" TargetMode="External"/><Relationship Id="rId159" Type="http://schemas.openxmlformats.org/officeDocument/2006/relationships/hyperlink" Target="https://wiki.fantasywrestling.de/index.php?title=Jeff_Veska" TargetMode="External"/><Relationship Id="rId170" Type="http://schemas.openxmlformats.org/officeDocument/2006/relationships/hyperlink" Target="https://wiki.fantasywrestling.de/index.php?title=Danny_Rickson" TargetMode="External"/><Relationship Id="rId191" Type="http://schemas.openxmlformats.org/officeDocument/2006/relationships/hyperlink" Target="https://wiki.fantasywrestling.de/index.php?title=Brian_Sore" TargetMode="External"/><Relationship Id="rId205" Type="http://schemas.openxmlformats.org/officeDocument/2006/relationships/hyperlink" Target="https://wiki.fantasywrestling.de/index.php?title=Bleed" TargetMode="External"/><Relationship Id="rId226" Type="http://schemas.openxmlformats.org/officeDocument/2006/relationships/hyperlink" Target="https://wiki.fantasywrestling.de/index.php?title=Hannibal_Cain&amp;action=edit&amp;redlink=1" TargetMode="External"/><Relationship Id="rId247" Type="http://schemas.openxmlformats.org/officeDocument/2006/relationships/hyperlink" Target="https://wiki.fantasywrestling.de/index.php?title=Matt_Stone" TargetMode="External"/><Relationship Id="rId107" Type="http://schemas.openxmlformats.org/officeDocument/2006/relationships/hyperlink" Target="https://wiki.fantasywrestling.de/index.php?title=Tom_Orion&amp;action=edit&amp;redlink=1" TargetMode="External"/><Relationship Id="rId11" Type="http://schemas.openxmlformats.org/officeDocument/2006/relationships/hyperlink" Target="https://wiki.fantasywrestling.de/index.php?title=Terry_Bollea&amp;action=edit&amp;redlink=1" TargetMode="External"/><Relationship Id="rId32" Type="http://schemas.openxmlformats.org/officeDocument/2006/relationships/hyperlink" Target="https://wiki.fantasywrestling.de/index.php?title=Samuel_Lawrence&amp;action=edit&amp;redlink=1" TargetMode="External"/><Relationship Id="rId53" Type="http://schemas.openxmlformats.org/officeDocument/2006/relationships/hyperlink" Target="https://wiki.fantasywrestling.de/index.php?title=Jimbo_Scaffold&amp;action=edit&amp;redlink=1" TargetMode="External"/><Relationship Id="rId74" Type="http://schemas.openxmlformats.org/officeDocument/2006/relationships/hyperlink" Target="https://wiki.fantasywrestling.de/index.php?title=Neon_(2)&amp;action=edit&amp;redlink=1" TargetMode="External"/><Relationship Id="rId128" Type="http://schemas.openxmlformats.org/officeDocument/2006/relationships/hyperlink" Target="https://wiki.fantasywrestling.de/index.php?title=Errorist&amp;action=edit&amp;redlink=1" TargetMode="External"/><Relationship Id="rId149" Type="http://schemas.openxmlformats.org/officeDocument/2006/relationships/hyperlink" Target="https://wiki.fantasywrestling.de/index.php?title=Incredible_Idiot&amp;action=edit&amp;redlink=1" TargetMode="External"/><Relationship Id="rId5" Type="http://schemas.openxmlformats.org/officeDocument/2006/relationships/hyperlink" Target="https://wiki.fantasywrestling.de/index.php?title=Mr._X&amp;action=edit&amp;redlink=1" TargetMode="External"/><Relationship Id="rId95" Type="http://schemas.openxmlformats.org/officeDocument/2006/relationships/hyperlink" Target="https://wiki.fantasywrestling.de/index.php?title=Love_Paris&amp;action=edit&amp;redlink=1" TargetMode="External"/><Relationship Id="rId160" Type="http://schemas.openxmlformats.org/officeDocument/2006/relationships/hyperlink" Target="https://wiki.fantasywrestling.de/index.php?title=Kiamera" TargetMode="External"/><Relationship Id="rId181" Type="http://schemas.openxmlformats.org/officeDocument/2006/relationships/hyperlink" Target="https://wiki.fantasywrestling.de/index.php?title=Wiley_Cuts" TargetMode="External"/><Relationship Id="rId216" Type="http://schemas.openxmlformats.org/officeDocument/2006/relationships/hyperlink" Target="https://wiki.fantasywrestling.de/index.php?title=Ashley_Stanton&amp;action=edit&amp;redlink=1" TargetMode="External"/><Relationship Id="rId237" Type="http://schemas.openxmlformats.org/officeDocument/2006/relationships/hyperlink" Target="https://wiki.fantasywrestling.de/index.php?title=Lara_Lee" TargetMode="External"/><Relationship Id="rId258" Type="http://schemas.openxmlformats.org/officeDocument/2006/relationships/hyperlink" Target="https://wiki.fantasywrestling.de/index.php?title=Anton_Skolov&amp;action=edit&amp;redlink=1" TargetMode="External"/><Relationship Id="rId22" Type="http://schemas.openxmlformats.org/officeDocument/2006/relationships/hyperlink" Target="https://wiki.fantasywrestling.de/index.php?title=The_Striker&amp;action=edit&amp;redlink=1" TargetMode="External"/><Relationship Id="rId43" Type="http://schemas.openxmlformats.org/officeDocument/2006/relationships/hyperlink" Target="https://wiki.fantasywrestling.de/index.php?title=James_T._Cruz&amp;action=edit&amp;redlink=1" TargetMode="External"/><Relationship Id="rId64" Type="http://schemas.openxmlformats.org/officeDocument/2006/relationships/hyperlink" Target="https://wiki.fantasywrestling.de/index.php?title=Niclas_Sunrise&amp;action=edit&amp;redlink=1" TargetMode="External"/><Relationship Id="rId118" Type="http://schemas.openxmlformats.org/officeDocument/2006/relationships/hyperlink" Target="https://wiki.fantasywrestling.de/index.php?title=Warren_Black&amp;action=edit&amp;redlink=1" TargetMode="External"/><Relationship Id="rId139" Type="http://schemas.openxmlformats.org/officeDocument/2006/relationships/hyperlink" Target="https://wiki.fantasywrestling.de/index.php?title=Tito_van_Nelle" TargetMode="External"/><Relationship Id="rId85" Type="http://schemas.openxmlformats.org/officeDocument/2006/relationships/hyperlink" Target="https://wiki.fantasywrestling.de/index.php?title=Johnny_Buzzcock&amp;action=edit&amp;redlink=1" TargetMode="External"/><Relationship Id="rId150" Type="http://schemas.openxmlformats.org/officeDocument/2006/relationships/hyperlink" Target="https://wiki.fantasywrestling.de/index.php?title=Geri_Palienko" TargetMode="External"/><Relationship Id="rId171" Type="http://schemas.openxmlformats.org/officeDocument/2006/relationships/hyperlink" Target="https://wiki.fantasywrestling.de/index.php?title=Ironman" TargetMode="External"/><Relationship Id="rId192" Type="http://schemas.openxmlformats.org/officeDocument/2006/relationships/hyperlink" Target="https://wiki.fantasywrestling.de/index.php?title=Grizz_Lee" TargetMode="External"/><Relationship Id="rId206" Type="http://schemas.openxmlformats.org/officeDocument/2006/relationships/hyperlink" Target="https://wiki.fantasywrestling.de/index.php?title=Alex_Pain&amp;action=edit&amp;redlink=1" TargetMode="External"/><Relationship Id="rId227" Type="http://schemas.openxmlformats.org/officeDocument/2006/relationships/hyperlink" Target="https://wiki.fantasywrestling.de/index.php?title=Benedict_White&amp;action=edit&amp;redlink=1" TargetMode="External"/><Relationship Id="rId248" Type="http://schemas.openxmlformats.org/officeDocument/2006/relationships/hyperlink" Target="https://wiki.fantasywrestling.de/index.php?title=Alexander_Christianson" TargetMode="External"/><Relationship Id="rId12" Type="http://schemas.openxmlformats.org/officeDocument/2006/relationships/hyperlink" Target="https://wiki.fantasywrestling.de/index.php?title=DonFly&amp;action=edit&amp;redlink=1" TargetMode="External"/><Relationship Id="rId33" Type="http://schemas.openxmlformats.org/officeDocument/2006/relationships/hyperlink" Target="https://wiki.fantasywrestling.de/index.php?title=The_Twister&amp;action=edit&amp;redlink=1" TargetMode="External"/><Relationship Id="rId108" Type="http://schemas.openxmlformats.org/officeDocument/2006/relationships/hyperlink" Target="https://wiki.fantasywrestling.de/index.php?title=The_Phoenix&amp;action=edit&amp;redlink=1" TargetMode="External"/><Relationship Id="rId129" Type="http://schemas.openxmlformats.org/officeDocument/2006/relationships/hyperlink" Target="https://wiki.fantasywrestling.de/index.php?title=European_Dream&amp;action=edit&amp;redlink=1" TargetMode="External"/><Relationship Id="rId54" Type="http://schemas.openxmlformats.org/officeDocument/2006/relationships/hyperlink" Target="https://wiki.fantasywrestling.de/index.php?title=Sgt._Washington_Davies&amp;action=edit&amp;redlink=1" TargetMode="External"/><Relationship Id="rId75" Type="http://schemas.openxmlformats.org/officeDocument/2006/relationships/hyperlink" Target="https://wiki.fantasywrestling.de/index.php?title=Rich_Treasure&amp;action=edit&amp;redlink=1" TargetMode="External"/><Relationship Id="rId96" Type="http://schemas.openxmlformats.org/officeDocument/2006/relationships/hyperlink" Target="https://wiki.fantasywrestling.de/index.php?title=Vivian_Rayako" TargetMode="External"/><Relationship Id="rId140" Type="http://schemas.openxmlformats.org/officeDocument/2006/relationships/hyperlink" Target="https://wiki.fantasywrestling.de/index.php?title=Steal&amp;action=edit&amp;redlink=1" TargetMode="External"/><Relationship Id="rId161" Type="http://schemas.openxmlformats.org/officeDocument/2006/relationships/hyperlink" Target="https://wiki.fantasywrestling.de/index.php?title=Robert_Barker" TargetMode="External"/><Relationship Id="rId182" Type="http://schemas.openxmlformats.org/officeDocument/2006/relationships/hyperlink" Target="https://wiki.fantasywrestling.de/index.php?title=Rick_Kernen" TargetMode="External"/><Relationship Id="rId217" Type="http://schemas.openxmlformats.org/officeDocument/2006/relationships/hyperlink" Target="https://wiki.fantasywrestling.de/index.php?title=Terra_No%27Kaie&amp;action=edit&amp;redlink=1" TargetMode="External"/><Relationship Id="rId6" Type="http://schemas.openxmlformats.org/officeDocument/2006/relationships/hyperlink" Target="https://wiki.fantasywrestling.de/index.php?title=Corey&amp;action=edit&amp;redlink=1" TargetMode="External"/><Relationship Id="rId238" Type="http://schemas.openxmlformats.org/officeDocument/2006/relationships/hyperlink" Target="https://wiki.fantasywrestling.de/index.php?title=Connor_Rogue&amp;action=edit&amp;redlink=1" TargetMode="External"/><Relationship Id="rId259" Type="http://schemas.openxmlformats.org/officeDocument/2006/relationships/hyperlink" Target="https://wiki.fantasywrestling.de/index.php?title=Max_Roswell" TargetMode="External"/><Relationship Id="rId23" Type="http://schemas.openxmlformats.org/officeDocument/2006/relationships/hyperlink" Target="https://wiki.fantasywrestling.de/index.php?title=Crack&amp;action=edit&amp;redlink=1" TargetMode="External"/><Relationship Id="rId119" Type="http://schemas.openxmlformats.org/officeDocument/2006/relationships/hyperlink" Target="https://wiki.fantasywrestling.de/index.php?title=Kamponari" TargetMode="External"/><Relationship Id="rId44" Type="http://schemas.openxmlformats.org/officeDocument/2006/relationships/hyperlink" Target="https://wiki.fantasywrestling.de/index.php?title=Neo_(GCWF)&amp;action=edit&amp;redlink=1" TargetMode="External"/><Relationship Id="rId65" Type="http://schemas.openxmlformats.org/officeDocument/2006/relationships/hyperlink" Target="https://wiki.fantasywrestling.de/index.php?title=29seconds&amp;action=edit&amp;redlink=1" TargetMode="External"/><Relationship Id="rId86" Type="http://schemas.openxmlformats.org/officeDocument/2006/relationships/hyperlink" Target="https://wiki.fantasywrestling.de/index.php?title=John_Myers&amp;action=edit&amp;redlink=1" TargetMode="External"/><Relationship Id="rId130" Type="http://schemas.openxmlformats.org/officeDocument/2006/relationships/hyperlink" Target="https://wiki.fantasywrestling.de/index.php?title=Timothy_Toyle" TargetMode="External"/><Relationship Id="rId151" Type="http://schemas.openxmlformats.org/officeDocument/2006/relationships/hyperlink" Target="https://wiki.fantasywrestling.de/index.php?title=Cl%C3%B6wni_Kl%C3%A4usi&amp;action=edit&amp;redlink=1" TargetMode="External"/><Relationship Id="rId172" Type="http://schemas.openxmlformats.org/officeDocument/2006/relationships/hyperlink" Target="https://wiki.fantasywrestling.de/index.php?title=Rebel_called_Hate&amp;action=edit&amp;redlink=1" TargetMode="External"/><Relationship Id="rId193" Type="http://schemas.openxmlformats.org/officeDocument/2006/relationships/hyperlink" Target="https://wiki.fantasywrestling.de/index.php?title=Blake_Milton" TargetMode="External"/><Relationship Id="rId207" Type="http://schemas.openxmlformats.org/officeDocument/2006/relationships/hyperlink" Target="https://wiki.fantasywrestling.de/index.php?title=Lex_Streetman&amp;action=edit&amp;redlink=1" TargetMode="External"/><Relationship Id="rId228" Type="http://schemas.openxmlformats.org/officeDocument/2006/relationships/hyperlink" Target="https://wiki.fantasywrestling.de/index.php?title=Dean_Welkey" TargetMode="External"/><Relationship Id="rId249" Type="http://schemas.openxmlformats.org/officeDocument/2006/relationships/hyperlink" Target="https://wiki.fantasywrestling.de/index.php?title=Rob_Collins&amp;action=edit&amp;redlink=1" TargetMode="External"/><Relationship Id="rId13" Type="http://schemas.openxmlformats.org/officeDocument/2006/relationships/hyperlink" Target="https://wiki.fantasywrestling.de/index.php?title=Steve_O%27Brian&amp;action=edit&amp;redlink=1" TargetMode="External"/><Relationship Id="rId109" Type="http://schemas.openxmlformats.org/officeDocument/2006/relationships/hyperlink" Target="https://wiki.fantasywrestling.de/index.php?title=Mike_Swanton&amp;action=edit&amp;redlink=1" TargetMode="External"/><Relationship Id="rId260" Type="http://schemas.openxmlformats.org/officeDocument/2006/relationships/hyperlink" Target="https://wiki.fantasywrestling.de/index.php?title=Hugo&amp;action=edit&amp;redlink=1" TargetMode="External"/><Relationship Id="rId34" Type="http://schemas.openxmlformats.org/officeDocument/2006/relationships/hyperlink" Target="https://wiki.fantasywrestling.de/index.php?title=Awkward&amp;action=edit&amp;redlink=1" TargetMode="External"/><Relationship Id="rId55" Type="http://schemas.openxmlformats.org/officeDocument/2006/relationships/hyperlink" Target="https://wiki.fantasywrestling.de/index.php?title=BullGod&amp;action=edit&amp;redlink=1" TargetMode="External"/><Relationship Id="rId76" Type="http://schemas.openxmlformats.org/officeDocument/2006/relationships/hyperlink" Target="https://wiki.fantasywrestling.de/index.php?title=Jamy_Hartland&amp;action=edit&amp;redlink=1" TargetMode="External"/><Relationship Id="rId97" Type="http://schemas.openxmlformats.org/officeDocument/2006/relationships/hyperlink" Target="https://wiki.fantasywrestling.de/index.php?title=Pumpkin&amp;action=edit&amp;redlink=1" TargetMode="External"/><Relationship Id="rId120" Type="http://schemas.openxmlformats.org/officeDocument/2006/relationships/hyperlink" Target="https://wiki.fantasywrestling.de/index.php?title=Aya" TargetMode="External"/><Relationship Id="rId141" Type="http://schemas.openxmlformats.org/officeDocument/2006/relationships/hyperlink" Target="https://wiki.fantasywrestling.de/index.php?title=Abdussamed_Mahaila&amp;action=edit&amp;redlink=1" TargetMode="External"/><Relationship Id="rId7" Type="http://schemas.openxmlformats.org/officeDocument/2006/relationships/hyperlink" Target="https://wiki.fantasywrestling.de/index.php?title=The_Savage&amp;action=edit&amp;redlink=1" TargetMode="External"/><Relationship Id="rId162" Type="http://schemas.openxmlformats.org/officeDocument/2006/relationships/hyperlink" Target="https://wiki.fantasywrestling.de/index.php?title=DiRT&amp;action=edit&amp;redlink=1" TargetMode="External"/><Relationship Id="rId183" Type="http://schemas.openxmlformats.org/officeDocument/2006/relationships/hyperlink" Target="https://wiki.fantasywrestling.de/index.php?title=Chris_McFly_Jr." TargetMode="External"/><Relationship Id="rId218" Type="http://schemas.openxmlformats.org/officeDocument/2006/relationships/hyperlink" Target="https://wiki.fantasywrestling.de/index.php?title=Erik_Moranes&amp;action=edit&amp;redlink=1" TargetMode="External"/><Relationship Id="rId239" Type="http://schemas.openxmlformats.org/officeDocument/2006/relationships/hyperlink" Target="https://wiki.fantasywrestling.de/index.php?title=Circumvent" TargetMode="External"/><Relationship Id="rId250" Type="http://schemas.openxmlformats.org/officeDocument/2006/relationships/hyperlink" Target="https://wiki.fantasywrestling.de/index.php?title=Daniel&amp;action=edit&amp;redlink=1" TargetMode="External"/><Relationship Id="rId24" Type="http://schemas.openxmlformats.org/officeDocument/2006/relationships/hyperlink" Target="https://wiki.fantasywrestling.de/index.php?title=Dino&amp;action=edit&amp;redlink=1" TargetMode="External"/><Relationship Id="rId45" Type="http://schemas.openxmlformats.org/officeDocument/2006/relationships/hyperlink" Target="https://wiki.fantasywrestling.de/index.php?title=Bob_Mile&amp;action=edit&amp;redlink=1" TargetMode="External"/><Relationship Id="rId66" Type="http://schemas.openxmlformats.org/officeDocument/2006/relationships/hyperlink" Target="https://wiki.fantasywrestling.de/index.php?title=Alejandro_Mun%C3%B3z_Ramirez&amp;action=edit&amp;redlink=1" TargetMode="External"/><Relationship Id="rId87" Type="http://schemas.openxmlformats.org/officeDocument/2006/relationships/hyperlink" Target="https://wiki.fantasywrestling.de/index.php?title=Gro%C3%9Fadmiral_Thrawn" TargetMode="External"/><Relationship Id="rId110" Type="http://schemas.openxmlformats.org/officeDocument/2006/relationships/hyperlink" Target="https://wiki.fantasywrestling.de/index.php?title=Jason_X_Lee&amp;action=edit&amp;redlink=1" TargetMode="External"/><Relationship Id="rId131" Type="http://schemas.openxmlformats.org/officeDocument/2006/relationships/hyperlink" Target="https://wiki.fantasywrestling.de/index.php?title=Joy_Hammer&amp;action=edit&amp;redlink=1" TargetMode="External"/><Relationship Id="rId152" Type="http://schemas.openxmlformats.org/officeDocument/2006/relationships/hyperlink" Target="https://wiki.fantasywrestling.de/index.php?title=Vincent_Worthy" TargetMode="External"/><Relationship Id="rId173" Type="http://schemas.openxmlformats.org/officeDocument/2006/relationships/hyperlink" Target="https://wiki.fantasywrestling.de/index.php?title=John_Woodward&amp;action=edit&amp;redlink=1" TargetMode="External"/><Relationship Id="rId194" Type="http://schemas.openxmlformats.org/officeDocument/2006/relationships/hyperlink" Target="https://wiki.fantasywrestling.de/index.php?title=Alistair_Brunswick&amp;action=edit&amp;redlink=1" TargetMode="External"/><Relationship Id="rId208" Type="http://schemas.openxmlformats.org/officeDocument/2006/relationships/hyperlink" Target="https://wiki.fantasywrestling.de/index.php?title=Jiao_Chengzho&amp;action=edit&amp;redlink=1" TargetMode="External"/><Relationship Id="rId229" Type="http://schemas.openxmlformats.org/officeDocument/2006/relationships/hyperlink" Target="https://wiki.fantasywrestling.de/index.php?title=Marvin_Percio" TargetMode="External"/><Relationship Id="rId240" Type="http://schemas.openxmlformats.org/officeDocument/2006/relationships/hyperlink" Target="https://wiki.fantasywrestling.de/index.php?title=Sean_Ashfield&amp;action=edit&amp;redlink=1" TargetMode="External"/><Relationship Id="rId261" Type="http://schemas.openxmlformats.org/officeDocument/2006/relationships/hyperlink" Target="https://wiki.fantasywrestling.de/index.php?title=Rob_Gossler&amp;action=edit&amp;redlink=1" TargetMode="External"/><Relationship Id="rId14" Type="http://schemas.openxmlformats.org/officeDocument/2006/relationships/hyperlink" Target="https://wiki.fantasywrestling.de/index.php?title=Evil&amp;action=edit&amp;redlink=1" TargetMode="External"/><Relationship Id="rId35" Type="http://schemas.openxmlformats.org/officeDocument/2006/relationships/hyperlink" Target="https://wiki.fantasywrestling.de/index.php?title=Keevan" TargetMode="External"/><Relationship Id="rId56" Type="http://schemas.openxmlformats.org/officeDocument/2006/relationships/hyperlink" Target="https://wiki.fantasywrestling.de/index.php?title=Barqas&amp;action=edit&amp;redlink=1" TargetMode="External"/><Relationship Id="rId77" Type="http://schemas.openxmlformats.org/officeDocument/2006/relationships/hyperlink" Target="https://wiki.fantasywrestling.de/index.php?title=Seth&amp;action=edit&amp;redlink=1" TargetMode="External"/><Relationship Id="rId100" Type="http://schemas.openxmlformats.org/officeDocument/2006/relationships/hyperlink" Target="https://wiki.fantasywrestling.de/index.php?title=The_Emperor&amp;action=edit&amp;redlink=1" TargetMode="External"/><Relationship Id="rId8" Type="http://schemas.openxmlformats.org/officeDocument/2006/relationships/hyperlink" Target="https://wiki.fantasywrestling.de/index.php?title=Impact&amp;action=edit&amp;redlink=1" TargetMode="External"/><Relationship Id="rId98" Type="http://schemas.openxmlformats.org/officeDocument/2006/relationships/hyperlink" Target="https://wiki.fantasywrestling.de/index.php?title=Pete_Destructor&amp;action=edit&amp;redlink=1" TargetMode="External"/><Relationship Id="rId121" Type="http://schemas.openxmlformats.org/officeDocument/2006/relationships/hyperlink" Target="https://wiki.fantasywrestling.de/index.php?title=Jan_Camin&amp;action=edit&amp;redlink=1" TargetMode="External"/><Relationship Id="rId142" Type="http://schemas.openxmlformats.org/officeDocument/2006/relationships/hyperlink" Target="https://wiki.fantasywrestling.de/index.php?title=Night_Fighter_Mad_Dog" TargetMode="External"/><Relationship Id="rId163" Type="http://schemas.openxmlformats.org/officeDocument/2006/relationships/hyperlink" Target="https://wiki.fantasywrestling.de/index.php?title=Mikaela_Moore&amp;action=edit&amp;redlink=1" TargetMode="External"/><Relationship Id="rId184" Type="http://schemas.openxmlformats.org/officeDocument/2006/relationships/hyperlink" Target="https://wiki.fantasywrestling.de/index.php?title=Alexander_King&amp;action=edit&amp;redlink=1" TargetMode="External"/><Relationship Id="rId219" Type="http://schemas.openxmlformats.org/officeDocument/2006/relationships/hyperlink" Target="https://wiki.fantasywrestling.de/index.php?title=Eri_Osada&amp;action=edit&amp;redlink=1" TargetMode="External"/><Relationship Id="rId230" Type="http://schemas.openxmlformats.org/officeDocument/2006/relationships/hyperlink" Target="https://wiki.fantasywrestling.de/index.php?title=Kathy_Strong&amp;action=edit&amp;redlink=1" TargetMode="External"/><Relationship Id="rId251" Type="http://schemas.openxmlformats.org/officeDocument/2006/relationships/hyperlink" Target="https://wiki.fantasywrestling.de/index.php?title=Jason_Crutch&amp;action=edit&amp;redlink=1" TargetMode="External"/><Relationship Id="rId25" Type="http://schemas.openxmlformats.org/officeDocument/2006/relationships/hyperlink" Target="https://wiki.fantasywrestling.de/index.php?title=Leutinant_Power&amp;action=edit&amp;redlink=1" TargetMode="External"/><Relationship Id="rId46" Type="http://schemas.openxmlformats.org/officeDocument/2006/relationships/hyperlink" Target="https://wiki.fantasywrestling.de/index.php?title=Bracchus" TargetMode="External"/><Relationship Id="rId67" Type="http://schemas.openxmlformats.org/officeDocument/2006/relationships/hyperlink" Target="https://wiki.fantasywrestling.de/index.php?title=Deadboy&amp;action=edit&amp;redlink=1" TargetMode="External"/><Relationship Id="rId88" Type="http://schemas.openxmlformats.org/officeDocument/2006/relationships/hyperlink" Target="https://wiki.fantasywrestling.de/index.php?title=Michael_Klein&amp;action=edit&amp;redlink=1" TargetMode="External"/><Relationship Id="rId111" Type="http://schemas.openxmlformats.org/officeDocument/2006/relationships/hyperlink" Target="https://wiki.fantasywrestling.de/index.php?title=Chain_Cowain&amp;action=edit&amp;redlink=1" TargetMode="External"/><Relationship Id="rId132" Type="http://schemas.openxmlformats.org/officeDocument/2006/relationships/hyperlink" Target="https://wiki.fantasywrestling.de/index.php?title=Great_Ianus_Mexican_Behemoth&amp;action=edit&amp;redlink=1" TargetMode="External"/><Relationship Id="rId153" Type="http://schemas.openxmlformats.org/officeDocument/2006/relationships/hyperlink" Target="https://wiki.fantasywrestling.de/index.php?title=Eve" TargetMode="External"/><Relationship Id="rId174" Type="http://schemas.openxmlformats.org/officeDocument/2006/relationships/hyperlink" Target="https://wiki.fantasywrestling.de/index.php?title=Michael_Craig_Benray&amp;action=edit&amp;redlink=1" TargetMode="External"/><Relationship Id="rId195" Type="http://schemas.openxmlformats.org/officeDocument/2006/relationships/hyperlink" Target="https://wiki.fantasywrestling.de/index.php?title=Patricia_Selladore&amp;action=edit&amp;redlink=1" TargetMode="External"/><Relationship Id="rId209" Type="http://schemas.openxmlformats.org/officeDocument/2006/relationships/hyperlink" Target="https://wiki.fantasywrestling.de/index.php?title=NEON_LOVE&amp;action=edit&amp;redlink=1" TargetMode="External"/><Relationship Id="rId220" Type="http://schemas.openxmlformats.org/officeDocument/2006/relationships/hyperlink" Target="https://wiki.fantasywrestling.de/index.php?title=Kevin_Sharpe" TargetMode="External"/><Relationship Id="rId241" Type="http://schemas.openxmlformats.org/officeDocument/2006/relationships/hyperlink" Target="https://wiki.fantasywrestling.de/index.php?title=Tobaay&amp;action=edit&amp;redlink=1" TargetMode="External"/><Relationship Id="rId15" Type="http://schemas.openxmlformats.org/officeDocument/2006/relationships/hyperlink" Target="https://wiki.fantasywrestling.de/index.php?title=Wild_Thing&amp;action=edit&amp;redlink=1" TargetMode="External"/><Relationship Id="rId36" Type="http://schemas.openxmlformats.org/officeDocument/2006/relationships/hyperlink" Target="https://wiki.fantasywrestling.de/index.php?title=Dark_Angel_(GCWF)&amp;action=edit&amp;redlink=1" TargetMode="External"/><Relationship Id="rId57" Type="http://schemas.openxmlformats.org/officeDocument/2006/relationships/hyperlink" Target="https://wiki.fantasywrestling.de/index.php?title=Self&amp;action=edit&amp;redlink=1" TargetMode="External"/><Relationship Id="rId262" Type="http://schemas.openxmlformats.org/officeDocument/2006/relationships/hyperlink" Target="https://wiki.fantasywrestling.de/index.php?title=Kaito_Tokugawa&amp;action=edit&amp;redlink=1" TargetMode="External"/><Relationship Id="rId78" Type="http://schemas.openxmlformats.org/officeDocument/2006/relationships/hyperlink" Target="https://wiki.fantasywrestling.de/index.php?title=Leon_Rascal&amp;action=edit&amp;redlink=1" TargetMode="External"/><Relationship Id="rId99" Type="http://schemas.openxmlformats.org/officeDocument/2006/relationships/hyperlink" Target="https://wiki.fantasywrestling.de/index.php?title=Persephone&amp;action=edit&amp;redlink=1" TargetMode="External"/><Relationship Id="rId101" Type="http://schemas.openxmlformats.org/officeDocument/2006/relationships/hyperlink" Target="https://wiki.fantasywrestling.de/index.php?title=Ares" TargetMode="External"/><Relationship Id="rId122" Type="http://schemas.openxmlformats.org/officeDocument/2006/relationships/hyperlink" Target="https://wiki.fantasywrestling.de/index.php?title=Orange_Bud&amp;action=edit&amp;redlink=1" TargetMode="External"/><Relationship Id="rId143" Type="http://schemas.openxmlformats.org/officeDocument/2006/relationships/hyperlink" Target="https://wiki.fantasywrestling.de/index.php?title=Paloliana_Alahami&amp;action=edit&amp;redlink=1" TargetMode="External"/><Relationship Id="rId164" Type="http://schemas.openxmlformats.org/officeDocument/2006/relationships/hyperlink" Target="https://wiki.fantasywrestling.de/index.php?title=Pavus_Maximus" TargetMode="External"/><Relationship Id="rId185" Type="http://schemas.openxmlformats.org/officeDocument/2006/relationships/hyperlink" Target="https://wiki.fantasywrestling.de/index.php?title=Caleb_Yuma" TargetMode="External"/><Relationship Id="rId9" Type="http://schemas.openxmlformats.org/officeDocument/2006/relationships/hyperlink" Target="https://wiki.fantasywrestling.de/index.php?title=Beef_Fletcher&amp;action=edit&amp;redlink=1" TargetMode="External"/><Relationship Id="rId210" Type="http://schemas.openxmlformats.org/officeDocument/2006/relationships/hyperlink" Target="https://wiki.fantasywrestling.de/index.php?title=Strong_Olli&amp;action=edit&amp;redlink=1" TargetMode="External"/><Relationship Id="rId26" Type="http://schemas.openxmlformats.org/officeDocument/2006/relationships/hyperlink" Target="https://wiki.fantasywrestling.de/index.php?title=Chris_Bradshaw&amp;action=edit&amp;redlink=1" TargetMode="External"/><Relationship Id="rId231" Type="http://schemas.openxmlformats.org/officeDocument/2006/relationships/hyperlink" Target="https://wiki.fantasywrestling.de/index.php?title=Dixon&amp;action=edit&amp;redlink=1" TargetMode="External"/><Relationship Id="rId252" Type="http://schemas.openxmlformats.org/officeDocument/2006/relationships/hyperlink" Target="https://wiki.fantasywrestling.de/index.php?title=Kwoga" TargetMode="External"/><Relationship Id="rId47" Type="http://schemas.openxmlformats.org/officeDocument/2006/relationships/hyperlink" Target="https://wiki.fantasywrestling.de/index.php?title=Bob_Mile&amp;action=edit&amp;redlink=1" TargetMode="External"/><Relationship Id="rId68" Type="http://schemas.openxmlformats.org/officeDocument/2006/relationships/hyperlink" Target="https://wiki.fantasywrestling.de/index.php?title=Matt_Warlord&amp;action=edit&amp;redlink=1" TargetMode="External"/><Relationship Id="rId89" Type="http://schemas.openxmlformats.org/officeDocument/2006/relationships/hyperlink" Target="https://wiki.fantasywrestling.de/index.php?title=Edouardo_Magnifico&amp;action=edit&amp;redlink=1" TargetMode="External"/><Relationship Id="rId112" Type="http://schemas.openxmlformats.org/officeDocument/2006/relationships/hyperlink" Target="https://wiki.fantasywrestling.de/index.php?title=Fireball_Hikari&amp;action=edit&amp;redlink=1" TargetMode="External"/><Relationship Id="rId133" Type="http://schemas.openxmlformats.org/officeDocument/2006/relationships/hyperlink" Target="https://wiki.fantasywrestling.de/index.php?title=Ed_Steele" TargetMode="External"/><Relationship Id="rId154" Type="http://schemas.openxmlformats.org/officeDocument/2006/relationships/hyperlink" Target="https://wiki.fantasywrestling.de/index.php?title=Sha%27Red&amp;action=edit&amp;redlink=1" TargetMode="External"/><Relationship Id="rId175" Type="http://schemas.openxmlformats.org/officeDocument/2006/relationships/hyperlink" Target="https://wiki.fantasywrestling.de/index.php?title=Poisoneyes&amp;action=edit&amp;redlink=1" TargetMode="External"/><Relationship Id="rId196" Type="http://schemas.openxmlformats.org/officeDocument/2006/relationships/hyperlink" Target="https://wiki.fantasywrestling.de/index.php?title=Britney_Love" TargetMode="External"/><Relationship Id="rId200" Type="http://schemas.openxmlformats.org/officeDocument/2006/relationships/hyperlink" Target="https://wiki.fantasywrestling.de/index.php?title=Roxanne_Chaykin&amp;action=edit&amp;redlink=1" TargetMode="External"/><Relationship Id="rId16" Type="http://schemas.openxmlformats.org/officeDocument/2006/relationships/hyperlink" Target="https://wiki.fantasywrestling.de/index.php?title=AxeMan&amp;action=edit&amp;redlink=1" TargetMode="External"/><Relationship Id="rId221" Type="http://schemas.openxmlformats.org/officeDocument/2006/relationships/hyperlink" Target="https://wiki.fantasywrestling.de/index.php?title=Keek_Hathaway" TargetMode="External"/><Relationship Id="rId242" Type="http://schemas.openxmlformats.org/officeDocument/2006/relationships/hyperlink" Target="https://wiki.fantasywrestling.de/index.php?title=Marc_Poe" TargetMode="External"/><Relationship Id="rId263" Type="http://schemas.openxmlformats.org/officeDocument/2006/relationships/hyperlink" Target="https://wiki.fantasywrestling.de/index.php?title=Lonesome_Tyler&amp;action=edit&amp;redlink=1" TargetMode="External"/><Relationship Id="rId37" Type="http://schemas.openxmlformats.org/officeDocument/2006/relationships/hyperlink" Target="https://wiki.fantasywrestling.de/index.php?title=Diego_Ortega&amp;action=edit&amp;redlink=1" TargetMode="External"/><Relationship Id="rId58" Type="http://schemas.openxmlformats.org/officeDocument/2006/relationships/hyperlink" Target="https://wiki.fantasywrestling.de/index.php?title=Pearl&amp;action=edit&amp;redlink=1" TargetMode="External"/><Relationship Id="rId79" Type="http://schemas.openxmlformats.org/officeDocument/2006/relationships/hyperlink" Target="https://wiki.fantasywrestling.de/index.php?title=Ashe_Corven&amp;action=edit&amp;redlink=1" TargetMode="External"/><Relationship Id="rId102" Type="http://schemas.openxmlformats.org/officeDocument/2006/relationships/hyperlink" Target="https://wiki.fantasywrestling.de/index.php?title=Craig_Steward&amp;action=edit&amp;redlink=1" TargetMode="External"/><Relationship Id="rId123" Type="http://schemas.openxmlformats.org/officeDocument/2006/relationships/hyperlink" Target="https://wiki.fantasywrestling.de/index.php?title=Smartin_Phynix&amp;action=edit&amp;redlink=1" TargetMode="External"/><Relationship Id="rId144" Type="http://schemas.openxmlformats.org/officeDocument/2006/relationships/hyperlink" Target="https://wiki.fantasywrestling.de/index.php?title=Kenneth_Hewitt" TargetMode="External"/><Relationship Id="rId90" Type="http://schemas.openxmlformats.org/officeDocument/2006/relationships/hyperlink" Target="https://wiki.fantasywrestling.de/index.php?title=Khabarakh_Kheldarion_Micahes_Azhnarok_Da%27elos&amp;action=edit&amp;redlink=1" TargetMode="External"/><Relationship Id="rId165" Type="http://schemas.openxmlformats.org/officeDocument/2006/relationships/hyperlink" Target="https://wiki.fantasywrestling.de/index.php?title=James_Woodward&amp;action=edit&amp;redlink=1" TargetMode="External"/><Relationship Id="rId186" Type="http://schemas.openxmlformats.org/officeDocument/2006/relationships/hyperlink" Target="https://wiki.fantasywrestling.de/index.php?title=Kriss_Dalmi" TargetMode="External"/><Relationship Id="rId211" Type="http://schemas.openxmlformats.org/officeDocument/2006/relationships/hyperlink" Target="https://wiki.fantasywrestling.de/index.php?title=Malioc&amp;action=edit&amp;redlink=1" TargetMode="External"/><Relationship Id="rId232" Type="http://schemas.openxmlformats.org/officeDocument/2006/relationships/hyperlink" Target="https://wiki.fantasywrestling.de/index.php?title=Archibaldo_Cruz&amp;action=edit&amp;redlink=1" TargetMode="External"/><Relationship Id="rId253" Type="http://schemas.openxmlformats.org/officeDocument/2006/relationships/hyperlink" Target="https://wiki.fantasywrestling.de/index.php?title=Ronin" TargetMode="External"/><Relationship Id="rId27" Type="http://schemas.openxmlformats.org/officeDocument/2006/relationships/hyperlink" Target="https://wiki.fantasywrestling.de/index.php?title=Johnboy_Dog" TargetMode="External"/><Relationship Id="rId48" Type="http://schemas.openxmlformats.org/officeDocument/2006/relationships/hyperlink" Target="https://wiki.fantasywrestling.de/index.php?title=Rociel&amp;action=edit&amp;redlink=1" TargetMode="External"/><Relationship Id="rId69" Type="http://schemas.openxmlformats.org/officeDocument/2006/relationships/hyperlink" Target="https://wiki.fantasywrestling.de/index.php?title=Azrael_Rage" TargetMode="External"/><Relationship Id="rId113" Type="http://schemas.openxmlformats.org/officeDocument/2006/relationships/hyperlink" Target="https://wiki.fantasywrestling.de/index.php?title=Jorgas&amp;action=edit&amp;redlink=1" TargetMode="External"/><Relationship Id="rId134" Type="http://schemas.openxmlformats.org/officeDocument/2006/relationships/hyperlink" Target="https://wiki.fantasywrestling.de/index.php?title=Nick_Profanity&amp;action=edit&amp;redlink=1" TargetMode="External"/><Relationship Id="rId80" Type="http://schemas.openxmlformats.org/officeDocument/2006/relationships/hyperlink" Target="https://wiki.fantasywrestling.de/index.php?title=Chris_Fusion&amp;action=edit&amp;redlink=1" TargetMode="External"/><Relationship Id="rId155" Type="http://schemas.openxmlformats.org/officeDocument/2006/relationships/hyperlink" Target="https://wiki.fantasywrestling.de/index.php?title=James_Godd" TargetMode="External"/><Relationship Id="rId176" Type="http://schemas.openxmlformats.org/officeDocument/2006/relationships/hyperlink" Target="https://wiki.fantasywrestling.de/index.php?title=Chris_Johnsen&amp;action=edit&amp;redlink=1" TargetMode="External"/><Relationship Id="rId197" Type="http://schemas.openxmlformats.org/officeDocument/2006/relationships/hyperlink" Target="https://wiki.fantasywrestling.de/index.php?title=Lionel_Jannek" TargetMode="External"/><Relationship Id="rId201" Type="http://schemas.openxmlformats.org/officeDocument/2006/relationships/hyperlink" Target="https://wiki.fantasywrestling.de/index.php?title=Jacob_Kwabena&amp;action=edit&amp;redlink=1" TargetMode="External"/><Relationship Id="rId222" Type="http://schemas.openxmlformats.org/officeDocument/2006/relationships/hyperlink" Target="https://wiki.fantasywrestling.de/index.php?title=Dante_Rodriguez&amp;action=edit&amp;redlink=1" TargetMode="External"/><Relationship Id="rId243" Type="http://schemas.openxmlformats.org/officeDocument/2006/relationships/hyperlink" Target="https://wiki.fantasywrestling.de/index.php?title=Stem&amp;action=edit&amp;redlink=1" TargetMode="External"/><Relationship Id="rId264" Type="http://schemas.openxmlformats.org/officeDocument/2006/relationships/table" Target="../tables/table1.xml"/><Relationship Id="rId17" Type="http://schemas.openxmlformats.org/officeDocument/2006/relationships/hyperlink" Target="https://wiki.fantasywrestling.de/index.php?title=Marc_Stevens" TargetMode="External"/><Relationship Id="rId38" Type="http://schemas.openxmlformats.org/officeDocument/2006/relationships/hyperlink" Target="https://wiki.fantasywrestling.de/index.php?title=Zakk_van_Dahl&amp;action=edit&amp;redlink=1" TargetMode="External"/><Relationship Id="rId59" Type="http://schemas.openxmlformats.org/officeDocument/2006/relationships/hyperlink" Target="https://wiki.fantasywrestling.de/index.php?title=Chris_M.&amp;action=edit&amp;redlink=1" TargetMode="External"/><Relationship Id="rId103" Type="http://schemas.openxmlformats.org/officeDocument/2006/relationships/hyperlink" Target="https://wiki.fantasywrestling.de/index.php?title=Adam_Reynolds" TargetMode="External"/><Relationship Id="rId124" Type="http://schemas.openxmlformats.org/officeDocument/2006/relationships/hyperlink" Target="https://wiki.fantasywrestling.de/index.php?title=Leopold_L%C3%B6blinger&amp;action=edit&amp;redlink=1" TargetMode="External"/><Relationship Id="rId70" Type="http://schemas.openxmlformats.org/officeDocument/2006/relationships/hyperlink" Target="https://wiki.fantasywrestling.de/index.php?title=S.a.m.o.T&amp;action=edit&amp;redlink=1" TargetMode="External"/><Relationship Id="rId91" Type="http://schemas.openxmlformats.org/officeDocument/2006/relationships/hyperlink" Target="https://wiki.fantasywrestling.de/index.php?title=Castor_Cage&amp;action=edit&amp;redlink=1" TargetMode="External"/><Relationship Id="rId145" Type="http://schemas.openxmlformats.org/officeDocument/2006/relationships/hyperlink" Target="https://wiki.fantasywrestling.de/index.php?title=Grizz_Lee" TargetMode="External"/><Relationship Id="rId166" Type="http://schemas.openxmlformats.org/officeDocument/2006/relationships/hyperlink" Target="https://wiki.fantasywrestling.de/index.php?title=Jimmy_Maxxx" TargetMode="External"/><Relationship Id="rId187" Type="http://schemas.openxmlformats.org/officeDocument/2006/relationships/hyperlink" Target="https://wiki.fantasywrestling.de/index.php?title=Silverberg&amp;action=edit&amp;redlink=1" TargetMode="External"/><Relationship Id="rId1" Type="http://schemas.openxmlformats.org/officeDocument/2006/relationships/hyperlink" Target="https://wiki.fantasywrestling.de/index.php?title=Lullaby" TargetMode="External"/><Relationship Id="rId212" Type="http://schemas.openxmlformats.org/officeDocument/2006/relationships/hyperlink" Target="https://wiki.fantasywrestling.de/index.php?title=Sunukkuhkau&amp;action=edit&amp;redlink=1" TargetMode="External"/><Relationship Id="rId233" Type="http://schemas.openxmlformats.org/officeDocument/2006/relationships/hyperlink" Target="https://wiki.fantasywrestling.de/index.php?title=Jan-Rupert_von_Wichtenhausen&amp;action=edit&amp;redlink=1" TargetMode="External"/><Relationship Id="rId254" Type="http://schemas.openxmlformats.org/officeDocument/2006/relationships/hyperlink" Target="https://wiki.fantasywrestling.de/index.php?title=Stacey_Buehler&amp;action=edit&amp;redlink=1" TargetMode="External"/><Relationship Id="rId28" Type="http://schemas.openxmlformats.org/officeDocument/2006/relationships/hyperlink" Target="https://wiki.fantasywrestling.de/index.php?title=Steve_Montgomery&amp;action=edit&amp;redlink=1" TargetMode="External"/><Relationship Id="rId49" Type="http://schemas.openxmlformats.org/officeDocument/2006/relationships/hyperlink" Target="https://wiki.fantasywrestling.de/index.php?title=Damon_Valentine" TargetMode="External"/><Relationship Id="rId114" Type="http://schemas.openxmlformats.org/officeDocument/2006/relationships/hyperlink" Target="https://wiki.fantasywrestling.de/index.php?title=Lucio_di_Vario" TargetMode="External"/><Relationship Id="rId60" Type="http://schemas.openxmlformats.org/officeDocument/2006/relationships/hyperlink" Target="https://wiki.fantasywrestling.de/index.php?title=James_W._Jefferson&amp;action=edit&amp;redlink=1" TargetMode="External"/><Relationship Id="rId81" Type="http://schemas.openxmlformats.org/officeDocument/2006/relationships/hyperlink" Target="https://wiki.fantasywrestling.de/index.php?title=Elroy_Schmidtke" TargetMode="External"/><Relationship Id="rId135" Type="http://schemas.openxmlformats.org/officeDocument/2006/relationships/hyperlink" Target="https://wiki.fantasywrestling.de/index.php?title=Melina" TargetMode="External"/><Relationship Id="rId156" Type="http://schemas.openxmlformats.org/officeDocument/2006/relationships/hyperlink" Target="https://wiki.fantasywrestling.de/index.php?title=Paimon" TargetMode="External"/><Relationship Id="rId177" Type="http://schemas.openxmlformats.org/officeDocument/2006/relationships/hyperlink" Target="https://wiki.fantasywrestling.de/index.php?title=Von_Herzensburg" TargetMode="External"/><Relationship Id="rId198" Type="http://schemas.openxmlformats.org/officeDocument/2006/relationships/hyperlink" Target="https://wiki.fantasywrestling.de/index.php?title=Maximilian_Lunenkind&amp;action=edit&amp;redlink=1" TargetMode="External"/><Relationship Id="rId202" Type="http://schemas.openxmlformats.org/officeDocument/2006/relationships/hyperlink" Target="https://wiki.fantasywrestling.de/index.php?title=Zereo_Killer&amp;action=edit&amp;redlink=1" TargetMode="External"/><Relationship Id="rId223" Type="http://schemas.openxmlformats.org/officeDocument/2006/relationships/hyperlink" Target="https://wiki.fantasywrestling.de/index.php?title=Shinsuke_Hondo&amp;action=edit&amp;redlink=1" TargetMode="External"/><Relationship Id="rId244" Type="http://schemas.openxmlformats.org/officeDocument/2006/relationships/hyperlink" Target="https://wiki.fantasywrestling.de/index.php?title=Basar_Parlak&amp;action=edit&amp;redlink=1" TargetMode="External"/><Relationship Id="rId18" Type="http://schemas.openxmlformats.org/officeDocument/2006/relationships/hyperlink" Target="https://wiki.fantasywrestling.de/index.php?title=Axehammer&amp;action=edit&amp;redlink=1" TargetMode="External"/><Relationship Id="rId39" Type="http://schemas.openxmlformats.org/officeDocument/2006/relationships/hyperlink" Target="https://wiki.fantasywrestling.de/index.php?title=The_Don&amp;action=edit&amp;redlink=1" TargetMode="External"/><Relationship Id="rId50" Type="http://schemas.openxmlformats.org/officeDocument/2006/relationships/hyperlink" Target="https://wiki.fantasywrestling.de/index.php?title=Alex_Wilson&amp;action=edit&amp;redlink=1" TargetMode="External"/><Relationship Id="rId104" Type="http://schemas.openxmlformats.org/officeDocument/2006/relationships/hyperlink" Target="https://wiki.fantasywrestling.de/index.php?title=Creed_H._Quinn" TargetMode="External"/><Relationship Id="rId125" Type="http://schemas.openxmlformats.org/officeDocument/2006/relationships/hyperlink" Target="https://wiki.fantasywrestling.de/index.php?title=John_Smith" TargetMode="External"/><Relationship Id="rId146" Type="http://schemas.openxmlformats.org/officeDocument/2006/relationships/hyperlink" Target="https://wiki.fantasywrestling.de/index.php?title=Scott_Mason" TargetMode="External"/><Relationship Id="rId167" Type="http://schemas.openxmlformats.org/officeDocument/2006/relationships/hyperlink" Target="https://wiki.fantasywrestling.de/index.php?title=Robert_Breads" TargetMode="External"/><Relationship Id="rId188" Type="http://schemas.openxmlformats.org/officeDocument/2006/relationships/hyperlink" Target="https://wiki.fantasywrestling.de/index.php?title=Parn&amp;action=edit&amp;redlink=1" TargetMode="External"/><Relationship Id="rId71" Type="http://schemas.openxmlformats.org/officeDocument/2006/relationships/hyperlink" Target="https://wiki.fantasywrestling.de/index.php?title=Donovan_Grey&amp;action=edit&amp;redlink=1" TargetMode="External"/><Relationship Id="rId92" Type="http://schemas.openxmlformats.org/officeDocument/2006/relationships/hyperlink" Target="https://wiki.fantasywrestling.de/index.php?title=Behemoth&amp;action=edit&amp;redlink=1" TargetMode="External"/><Relationship Id="rId213" Type="http://schemas.openxmlformats.org/officeDocument/2006/relationships/hyperlink" Target="https://wiki.fantasywrestling.de/index.php?title=Sushi&amp;action=edit&amp;redlink=1" TargetMode="External"/><Relationship Id="rId234" Type="http://schemas.openxmlformats.org/officeDocument/2006/relationships/hyperlink" Target="https://wiki.fantasywrestling.de/index.php?title=Scott_Miller" TargetMode="External"/><Relationship Id="rId2" Type="http://schemas.openxmlformats.org/officeDocument/2006/relationships/hyperlink" Target="https://wiki.fantasywrestling.de/index.php?title=Clawrik_Uriel_Amon&amp;action=edit&amp;redlink=1" TargetMode="External"/><Relationship Id="rId29" Type="http://schemas.openxmlformats.org/officeDocument/2006/relationships/hyperlink" Target="https://wiki.fantasywrestling.de/index.php?title=Racheengel&amp;action=edit&amp;redlink=1" TargetMode="External"/><Relationship Id="rId255" Type="http://schemas.openxmlformats.org/officeDocument/2006/relationships/hyperlink" Target="https://wiki.fantasywrestling.de/index.php?title=Drake_Infinity&amp;action=edit&amp;redlink=1" TargetMode="External"/><Relationship Id="rId40" Type="http://schemas.openxmlformats.org/officeDocument/2006/relationships/hyperlink" Target="https://wiki.fantasywrestling.de/index.php?title=Marco_Giovanni&amp;action=edit&amp;redlink=1" TargetMode="External"/><Relationship Id="rId115" Type="http://schemas.openxmlformats.org/officeDocument/2006/relationships/hyperlink" Target="https://wiki.fantasywrestling.de/index.php?title=Jarrett_Carson" TargetMode="External"/><Relationship Id="rId136" Type="http://schemas.openxmlformats.org/officeDocument/2006/relationships/hyperlink" Target="https://wiki.fantasywrestling.de/index.php?title=Desmond_Mallory&amp;action=edit&amp;redlink=1" TargetMode="External"/><Relationship Id="rId157" Type="http://schemas.openxmlformats.org/officeDocument/2006/relationships/hyperlink" Target="https://wiki.fantasywrestling.de/index.php?title=Jean-Luc_le_Frenchman&amp;action=edit&amp;redlink=1" TargetMode="External"/><Relationship Id="rId178" Type="http://schemas.openxmlformats.org/officeDocument/2006/relationships/hyperlink" Target="https://wiki.fantasywrestling.de/index.php?title=Vinc_Hur" TargetMode="External"/><Relationship Id="rId61" Type="http://schemas.openxmlformats.org/officeDocument/2006/relationships/hyperlink" Target="https://wiki.fantasywrestling.de/index.php?title=Shigeru_Rayako" TargetMode="External"/><Relationship Id="rId82" Type="http://schemas.openxmlformats.org/officeDocument/2006/relationships/hyperlink" Target="https://wiki.fantasywrestling.de/index.php?title=IN%C2%A9OgNiTo&amp;action=edit&amp;redlink=1" TargetMode="External"/><Relationship Id="rId199" Type="http://schemas.openxmlformats.org/officeDocument/2006/relationships/hyperlink" Target="https://wiki.fantasywrestling.de/index.php?title=Mara_Johari&amp;action=edit&amp;redlink=1" TargetMode="External"/><Relationship Id="rId203" Type="http://schemas.openxmlformats.org/officeDocument/2006/relationships/hyperlink" Target="https://wiki.fantasywrestling.de/index.php?title=Jason_Dwight" TargetMode="External"/><Relationship Id="rId19" Type="http://schemas.openxmlformats.org/officeDocument/2006/relationships/hyperlink" Target="https://wiki.fantasywrestling.de/index.php?title=Decay&amp;action=edit&amp;redlink=1" TargetMode="External"/><Relationship Id="rId224" Type="http://schemas.openxmlformats.org/officeDocument/2006/relationships/hyperlink" Target="https://wiki.fantasywrestling.de/index.php?title=Rafael_Aspiri" TargetMode="External"/><Relationship Id="rId245" Type="http://schemas.openxmlformats.org/officeDocument/2006/relationships/hyperlink" Target="https://wiki.fantasywrestling.de/index.php?title=Trent_Cardigan" TargetMode="External"/><Relationship Id="rId30" Type="http://schemas.openxmlformats.org/officeDocument/2006/relationships/hyperlink" Target="https://wiki.fantasywrestling.de/index.php?title=Dash_X&amp;action=edit&amp;redlink=1" TargetMode="External"/><Relationship Id="rId105" Type="http://schemas.openxmlformats.org/officeDocument/2006/relationships/hyperlink" Target="https://wiki.fantasywrestling.de/index.php?title=Aleksandro_van_Ozal&amp;action=edit&amp;redlink=1" TargetMode="External"/><Relationship Id="rId126" Type="http://schemas.openxmlformats.org/officeDocument/2006/relationships/hyperlink" Target="https://wiki.fantasywrestling.de/index.php?title=Mahmoud_Omar_Medouni&amp;action=edit&amp;redlink=1" TargetMode="External"/><Relationship Id="rId147" Type="http://schemas.openxmlformats.org/officeDocument/2006/relationships/hyperlink" Target="https://wiki.fantasywrestling.de/index.php?title=Ares_(GWL)" TargetMode="External"/><Relationship Id="rId168" Type="http://schemas.openxmlformats.org/officeDocument/2006/relationships/hyperlink" Target="https://wiki.fantasywrestling.de/index.php?title=Doomsday&amp;action=edit&amp;redlink=1" TargetMode="External"/><Relationship Id="rId51" Type="http://schemas.openxmlformats.org/officeDocument/2006/relationships/hyperlink" Target="https://wiki.fantasywrestling.de/index.php?title=Clansman&amp;action=edit&amp;redlink=1" TargetMode="External"/><Relationship Id="rId72" Type="http://schemas.openxmlformats.org/officeDocument/2006/relationships/hyperlink" Target="https://wiki.fantasywrestling.de/index.php?title=Andrey_Grey&amp;action=edit&amp;redlink=1" TargetMode="External"/><Relationship Id="rId93" Type="http://schemas.openxmlformats.org/officeDocument/2006/relationships/hyperlink" Target="https://wiki.fantasywrestling.de/index.php?title=Stephon_Buzzcock&amp;action=edit&amp;redlink=1" TargetMode="External"/><Relationship Id="rId189" Type="http://schemas.openxmlformats.org/officeDocument/2006/relationships/hyperlink" Target="https://wiki.fantasywrestling.de/index.php?title=Stevie_van_Crane" TargetMode="External"/><Relationship Id="rId3" Type="http://schemas.openxmlformats.org/officeDocument/2006/relationships/hyperlink" Target="https://wiki.fantasywrestling.de/index.php?title=Gabriel_Lucifer" TargetMode="External"/><Relationship Id="rId214" Type="http://schemas.openxmlformats.org/officeDocument/2006/relationships/hyperlink" Target="https://wiki.fantasywrestling.de/index.php?title=Rolan&amp;action=edit&amp;redlink=1" TargetMode="External"/><Relationship Id="rId235" Type="http://schemas.openxmlformats.org/officeDocument/2006/relationships/hyperlink" Target="https://wiki.fantasywrestling.de/index.php?title=Tony_Graves&amp;action=edit&amp;redlink=1" TargetMode="External"/><Relationship Id="rId256" Type="http://schemas.openxmlformats.org/officeDocument/2006/relationships/hyperlink" Target="https://wiki.fantasywrestling.de/index.php?title=Viktor_Ragnar%C3%B6k" TargetMode="External"/><Relationship Id="rId116" Type="http://schemas.openxmlformats.org/officeDocument/2006/relationships/hyperlink" Target="https://wiki.fantasywrestling.de/index.php?title=Ian_Cole&amp;action=edit&amp;redlink=1" TargetMode="External"/><Relationship Id="rId137" Type="http://schemas.openxmlformats.org/officeDocument/2006/relationships/hyperlink" Target="https://wiki.fantasywrestling.de/index.php?title=RM" TargetMode="External"/><Relationship Id="rId158" Type="http://schemas.openxmlformats.org/officeDocument/2006/relationships/hyperlink" Target="https://wiki.fantasywrestling.de/index.php?title=Blaze" TargetMode="External"/><Relationship Id="rId20" Type="http://schemas.openxmlformats.org/officeDocument/2006/relationships/hyperlink" Target="https://wiki.fantasywrestling.de/index.php?title=The_Outsider&amp;action=edit&amp;redlink=1" TargetMode="External"/><Relationship Id="rId41" Type="http://schemas.openxmlformats.org/officeDocument/2006/relationships/hyperlink" Target="https://wiki.fantasywrestling.de/index.php?title=Bob_Mile&amp;action=edit&amp;redlink=1" TargetMode="External"/><Relationship Id="rId62" Type="http://schemas.openxmlformats.org/officeDocument/2006/relationships/hyperlink" Target="https://wiki.fantasywrestling.de/index.php?title=Aleks_G.&amp;action=edit&amp;redlink=1" TargetMode="External"/><Relationship Id="rId83" Type="http://schemas.openxmlformats.org/officeDocument/2006/relationships/hyperlink" Target="https://wiki.fantasywrestling.de/index.php?title=John_Evans&amp;action=edit&amp;redlink=1" TargetMode="External"/><Relationship Id="rId179" Type="http://schemas.openxmlformats.org/officeDocument/2006/relationships/hyperlink" Target="https://wiki.fantasywrestling.de/index.php?title=Tom_Nowak&amp;action=edit&amp;redlink=1" TargetMode="External"/><Relationship Id="rId190" Type="http://schemas.openxmlformats.org/officeDocument/2006/relationships/hyperlink" Target="https://wiki.fantasywrestling.de/index.php?title=Declan_O%27Kelly&amp;action=edit&amp;redlink=1" TargetMode="External"/><Relationship Id="rId204" Type="http://schemas.openxmlformats.org/officeDocument/2006/relationships/hyperlink" Target="https://wiki.fantasywrestling.de/index.php?title=Brandon_Cornwallace" TargetMode="External"/><Relationship Id="rId225" Type="http://schemas.openxmlformats.org/officeDocument/2006/relationships/hyperlink" Target="https://wiki.fantasywrestling.de/index.php?title=Gordon_Banes" TargetMode="External"/><Relationship Id="rId246" Type="http://schemas.openxmlformats.org/officeDocument/2006/relationships/hyperlink" Target="https://wiki.fantasywrestling.de/index.php?title=Graf_Einauge" TargetMode="External"/><Relationship Id="rId106" Type="http://schemas.openxmlformats.org/officeDocument/2006/relationships/hyperlink" Target="https://wiki.fantasywrestling.de/index.php?title=Kevin_Smash" TargetMode="External"/><Relationship Id="rId127" Type="http://schemas.openxmlformats.org/officeDocument/2006/relationships/hyperlink" Target="https://wiki.fantasywrestling.de/index.php?title=D%C3%ADego_A._Sanch%C3%A9z" TargetMode="External"/><Relationship Id="rId10" Type="http://schemas.openxmlformats.org/officeDocument/2006/relationships/hyperlink" Target="https://wiki.fantasywrestling.de/index.php?title=Stephan_K%C3%A4mper&amp;action=edit&amp;redlink=1" TargetMode="External"/><Relationship Id="rId31" Type="http://schemas.openxmlformats.org/officeDocument/2006/relationships/hyperlink" Target="https://wiki.fantasywrestling.de/index.php?title=Devil_Devine&amp;action=edit&amp;redlink=1" TargetMode="External"/><Relationship Id="rId52" Type="http://schemas.openxmlformats.org/officeDocument/2006/relationships/hyperlink" Target="https://wiki.fantasywrestling.de/index.php?title=Vlad_Amarov&amp;action=edit&amp;redlink=1" TargetMode="External"/><Relationship Id="rId73" Type="http://schemas.openxmlformats.org/officeDocument/2006/relationships/hyperlink" Target="https://wiki.fantasywrestling.de/index.php?title=Little_Joe&amp;action=edit&amp;redlink=1" TargetMode="External"/><Relationship Id="rId94" Type="http://schemas.openxmlformats.org/officeDocument/2006/relationships/hyperlink" Target="https://wiki.fantasywrestling.de/index.php?title=Mike_Novoselic&amp;action=edit&amp;redlink=1" TargetMode="External"/><Relationship Id="rId148" Type="http://schemas.openxmlformats.org/officeDocument/2006/relationships/hyperlink" Target="https://wiki.fantasywrestling.de/index.php?title=Kurt_Malevski" TargetMode="External"/><Relationship Id="rId169" Type="http://schemas.openxmlformats.org/officeDocument/2006/relationships/hyperlink" Target="https://wiki.fantasywrestling.de/index.php?title=Eric_Fletcher&amp;action=edit&amp;redlink=1" TargetMode="External"/><Relationship Id="rId4" Type="http://schemas.openxmlformats.org/officeDocument/2006/relationships/hyperlink" Target="https://wiki.fantasywrestling.de/index.php?title=James_Richard&amp;action=edit&amp;redlink=1" TargetMode="External"/><Relationship Id="rId180" Type="http://schemas.openxmlformats.org/officeDocument/2006/relationships/hyperlink" Target="https://wiki.fantasywrestling.de/index.php?title=Jamie_Hudson&amp;action=edit&amp;redlink=1" TargetMode="External"/><Relationship Id="rId215" Type="http://schemas.openxmlformats.org/officeDocument/2006/relationships/hyperlink" Target="https://wiki.fantasywrestling.de/index.php?title=Bryan_Jatemare" TargetMode="External"/><Relationship Id="rId236" Type="http://schemas.openxmlformats.org/officeDocument/2006/relationships/hyperlink" Target="https://wiki.fantasywrestling.de/index.php?title=Shadow" TargetMode="External"/><Relationship Id="rId257" Type="http://schemas.openxmlformats.org/officeDocument/2006/relationships/hyperlink" Target="https://wiki.fantasywrestling.de/index.php?title=Alex_Hansen&amp;action=edit&amp;redlink=1" TargetMode="External"/><Relationship Id="rId42" Type="http://schemas.openxmlformats.org/officeDocument/2006/relationships/hyperlink" Target="https://wiki.fantasywrestling.de/index.php?title=Big_Tiger&amp;action=edit&amp;redlink=1" TargetMode="External"/><Relationship Id="rId84" Type="http://schemas.openxmlformats.org/officeDocument/2006/relationships/hyperlink" Target="https://wiki.fantasywrestling.de/index.php?title=Ocean&amp;action=edit&amp;redlink=1" TargetMode="External"/><Relationship Id="rId138" Type="http://schemas.openxmlformats.org/officeDocument/2006/relationships/hyperlink" Target="https://wiki.fantasywrestling.de/index.php?title=Brutus_Boyl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B202-4B05-864B-BFA1-E2D996DDB61E}">
  <dimension ref="A1:AAB32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baseColWidth="10" defaultRowHeight="16" x14ac:dyDescent="0.2"/>
  <cols>
    <col min="1" max="1" width="10.83203125" customWidth="1"/>
    <col min="2" max="2" width="22.1640625" style="88" customWidth="1"/>
    <col min="3" max="4" width="10.83203125" style="7"/>
    <col min="5" max="6" width="10.83203125" style="9"/>
    <col min="7" max="8" width="10.83203125" style="7"/>
    <col min="9" max="9" width="10.83203125" style="23"/>
    <col min="10" max="10" width="10.83203125" style="37"/>
    <col min="11" max="13" width="10.83203125" style="26"/>
    <col min="14" max="14" width="10.83203125" style="30"/>
    <col min="15" max="15" width="10.83203125" style="44"/>
    <col min="16" max="16" width="10.83203125" style="255"/>
    <col min="17" max="20" width="10.83203125" style="26"/>
    <col min="21" max="21" width="10.83203125" style="40"/>
    <col min="22" max="22" width="10.83203125" style="61"/>
    <col min="23" max="23" width="10.83203125" style="11"/>
    <col min="24" max="24" width="10.83203125" style="12"/>
    <col min="25" max="26" width="10.83203125" style="11"/>
    <col min="27" max="27" width="10.83203125" style="65"/>
    <col min="28" max="28" width="10.83203125" style="76"/>
    <col min="29" max="32" width="10.83203125" style="35"/>
    <col min="33" max="33" width="10.83203125" style="80"/>
    <col min="34" max="34" width="10.83203125" style="92"/>
    <col min="35" max="39" width="10.83203125" style="95"/>
    <col min="40" max="40" width="10.83203125" style="107"/>
    <col min="41" max="44" width="10.83203125" style="110"/>
    <col min="45" max="45" width="10.83203125" style="112"/>
    <col min="46" max="50" width="10.83203125" style="118"/>
    <col min="51" max="51" width="10.83203125" style="120"/>
    <col min="52" max="52" width="10.83203125" style="123"/>
    <col min="53" max="56" width="10.83203125" style="126"/>
    <col min="57" max="57" width="10.83203125" style="128"/>
    <col min="58" max="58" width="10.83203125" style="132"/>
    <col min="59" max="62" width="10.83203125" style="135"/>
    <col min="63" max="63" width="10.83203125" style="137"/>
    <col min="64" max="64" width="10.83203125" style="61"/>
    <col min="65" max="68" width="10.83203125" style="11"/>
    <col min="69" max="69" width="10.83203125" style="65"/>
    <col min="70" max="70" width="10.83203125" style="187"/>
    <col min="71" max="75" width="10.83203125" style="190"/>
    <col min="76" max="76" width="10.83203125" style="76"/>
    <col min="77" max="77" width="10.83203125" style="243"/>
    <col min="78" max="81" width="10.83203125" style="35"/>
    <col min="82" max="82" width="10.83203125" style="216"/>
    <col min="83" max="86" width="10.83203125" style="219"/>
    <col min="87" max="87" width="10.83203125" style="221"/>
    <col min="102" max="704" width="11.6640625" customWidth="1"/>
  </cols>
  <sheetData>
    <row r="1" spans="1:704" ht="17" thickBot="1" x14ac:dyDescent="0.25">
      <c r="A1" s="25">
        <f>A2+A3</f>
        <v>292</v>
      </c>
      <c r="B1" s="87" t="s">
        <v>838</v>
      </c>
      <c r="C1" s="7">
        <f>COUNTIF(C5:C428,"&gt;0")</f>
        <v>289</v>
      </c>
      <c r="E1" s="9" t="s">
        <v>841</v>
      </c>
      <c r="G1" s="8" t="s">
        <v>31</v>
      </c>
      <c r="H1" s="7" t="s">
        <v>1113</v>
      </c>
      <c r="J1" s="36" t="s">
        <v>1104</v>
      </c>
      <c r="K1" s="36" t="s">
        <v>1104</v>
      </c>
      <c r="L1" s="36" t="s">
        <v>1104</v>
      </c>
      <c r="M1" s="36" t="s">
        <v>1104</v>
      </c>
      <c r="N1" s="36" t="s">
        <v>1104</v>
      </c>
      <c r="O1" s="36" t="s">
        <v>1104</v>
      </c>
      <c r="P1" s="47" t="s">
        <v>1105</v>
      </c>
      <c r="Q1" s="47" t="s">
        <v>1105</v>
      </c>
      <c r="R1" s="47" t="s">
        <v>1105</v>
      </c>
      <c r="S1" s="47" t="s">
        <v>1105</v>
      </c>
      <c r="T1" s="47" t="s">
        <v>1105</v>
      </c>
      <c r="U1" s="47" t="s">
        <v>1105</v>
      </c>
      <c r="V1" s="59" t="s">
        <v>1106</v>
      </c>
      <c r="W1" s="59" t="s">
        <v>1106</v>
      </c>
      <c r="X1" s="59" t="s">
        <v>1106</v>
      </c>
      <c r="Y1" s="59" t="s">
        <v>1106</v>
      </c>
      <c r="Z1" s="59" t="s">
        <v>1106</v>
      </c>
      <c r="AA1" s="59" t="s">
        <v>1106</v>
      </c>
      <c r="AB1" s="75" t="s">
        <v>1107</v>
      </c>
      <c r="AC1" s="75" t="s">
        <v>1107</v>
      </c>
      <c r="AD1" s="75" t="s">
        <v>1107</v>
      </c>
      <c r="AE1" s="75" t="s">
        <v>1107</v>
      </c>
      <c r="AF1" s="75" t="s">
        <v>1107</v>
      </c>
      <c r="AG1" s="75" t="s">
        <v>1107</v>
      </c>
      <c r="AH1" s="91" t="s">
        <v>1108</v>
      </c>
      <c r="AI1" s="91" t="s">
        <v>1108</v>
      </c>
      <c r="AJ1" s="91" t="s">
        <v>1108</v>
      </c>
      <c r="AK1" s="91" t="s">
        <v>1108</v>
      </c>
      <c r="AL1" s="91" t="s">
        <v>1108</v>
      </c>
      <c r="AM1" s="91" t="s">
        <v>1108</v>
      </c>
      <c r="AN1" s="142" t="s">
        <v>1109</v>
      </c>
      <c r="AO1" s="142" t="s">
        <v>1109</v>
      </c>
      <c r="AP1" s="142" t="s">
        <v>1109</v>
      </c>
      <c r="AQ1" s="142" t="s">
        <v>1109</v>
      </c>
      <c r="AR1" s="142" t="s">
        <v>1109</v>
      </c>
      <c r="AS1" s="142" t="s">
        <v>1109</v>
      </c>
      <c r="AT1" s="141" t="s">
        <v>1110</v>
      </c>
      <c r="AU1" s="141" t="s">
        <v>1110</v>
      </c>
      <c r="AV1" s="141" t="s">
        <v>1110</v>
      </c>
      <c r="AW1" s="141" t="s">
        <v>1110</v>
      </c>
      <c r="AX1" s="141" t="s">
        <v>1110</v>
      </c>
      <c r="AY1" s="141" t="s">
        <v>1110</v>
      </c>
      <c r="AZ1" s="150" t="s">
        <v>1111</v>
      </c>
      <c r="BA1" s="150" t="s">
        <v>1111</v>
      </c>
      <c r="BB1" s="150" t="s">
        <v>1111</v>
      </c>
      <c r="BC1" s="150" t="s">
        <v>1111</v>
      </c>
      <c r="BD1" s="150" t="s">
        <v>1111</v>
      </c>
      <c r="BE1" s="150" t="s">
        <v>1111</v>
      </c>
      <c r="BF1" s="184" t="s">
        <v>1112</v>
      </c>
      <c r="BG1" s="184" t="s">
        <v>1112</v>
      </c>
      <c r="BH1" s="184" t="s">
        <v>1112</v>
      </c>
      <c r="BI1" s="184" t="s">
        <v>1112</v>
      </c>
      <c r="BJ1" s="184" t="s">
        <v>1112</v>
      </c>
      <c r="BK1" s="184" t="s">
        <v>1112</v>
      </c>
      <c r="BL1" s="60" t="s">
        <v>922</v>
      </c>
      <c r="BM1" s="60" t="s">
        <v>922</v>
      </c>
      <c r="BN1" s="60" t="s">
        <v>922</v>
      </c>
      <c r="BO1" s="60" t="s">
        <v>922</v>
      </c>
      <c r="BP1" s="60" t="s">
        <v>922</v>
      </c>
      <c r="BQ1" s="60" t="s">
        <v>922</v>
      </c>
      <c r="BR1" s="186" t="s">
        <v>923</v>
      </c>
      <c r="BS1" s="186" t="s">
        <v>923</v>
      </c>
      <c r="BT1" s="186" t="s">
        <v>923</v>
      </c>
      <c r="BU1" s="186" t="s">
        <v>923</v>
      </c>
      <c r="BV1" s="186" t="s">
        <v>923</v>
      </c>
      <c r="BW1" s="186" t="s">
        <v>923</v>
      </c>
      <c r="BX1" s="212" t="s">
        <v>924</v>
      </c>
      <c r="BY1" s="240" t="s">
        <v>924</v>
      </c>
      <c r="BZ1" s="212" t="s">
        <v>924</v>
      </c>
      <c r="CA1" s="212" t="s">
        <v>924</v>
      </c>
      <c r="CB1" s="212" t="s">
        <v>924</v>
      </c>
      <c r="CC1" s="212" t="s">
        <v>924</v>
      </c>
      <c r="CD1" s="214" t="s">
        <v>925</v>
      </c>
      <c r="CE1" s="215" t="s">
        <v>925</v>
      </c>
      <c r="CF1" s="214" t="s">
        <v>925</v>
      </c>
      <c r="CG1" s="214" t="s">
        <v>925</v>
      </c>
      <c r="CH1" s="214" t="s">
        <v>925</v>
      </c>
      <c r="CI1" s="214" t="s">
        <v>925</v>
      </c>
    </row>
    <row r="2" spans="1:704" x14ac:dyDescent="0.2">
      <c r="A2">
        <f>COUNTIF(A4:A356,"m")</f>
        <v>270</v>
      </c>
      <c r="B2" s="88" t="s">
        <v>840</v>
      </c>
      <c r="C2" s="153">
        <f>COUNT(K2,Q2,W2,AC2,AI2,AH,AO2,AU2,BA2,BG2,BM2,BS2,BY2,CE2)</f>
        <v>13</v>
      </c>
      <c r="D2" s="153"/>
      <c r="E2" s="9" t="s">
        <v>830</v>
      </c>
      <c r="H2" s="7">
        <f>(K2+Q2+W2+AC2+AI2+AO2+AU2+BA2+BG2+BM2+BS2+BY2+CE2)/C2</f>
        <v>37</v>
      </c>
      <c r="J2" s="244">
        <v>2.4340277777777777E-2</v>
      </c>
      <c r="K2" s="38">
        <f>MAX(J4:J412)</f>
        <v>30</v>
      </c>
      <c r="L2" s="39">
        <f>AVERAGE(L4:L412)</f>
        <v>3.2843364197530861E-3</v>
      </c>
      <c r="N2" s="38">
        <f>COUNT(N5:N413)</f>
        <v>10</v>
      </c>
      <c r="P2" s="254">
        <v>3.4409722222222223E-2</v>
      </c>
      <c r="Q2" s="48">
        <f>MAX(P4:P412)</f>
        <v>45</v>
      </c>
      <c r="R2" s="49">
        <f>AVERAGE(R4:R412)</f>
        <v>4.2474279835390946E-3</v>
      </c>
      <c r="S2" s="32"/>
      <c r="T2" s="172">
        <f>COUNT(T5:T401)</f>
        <v>10</v>
      </c>
      <c r="U2" s="50"/>
      <c r="V2" s="248">
        <v>5.9421296296296298E-2</v>
      </c>
      <c r="W2" s="62">
        <f>MAX(V4:V412)</f>
        <v>52</v>
      </c>
      <c r="X2" s="63">
        <f>AVERAGE(X4:X412)</f>
        <v>7.4392361111111117E-3</v>
      </c>
      <c r="Z2" s="64">
        <f>COUNT(Z5:Z401)</f>
        <v>10</v>
      </c>
      <c r="AB2" s="246">
        <v>4.0613425925925928E-2</v>
      </c>
      <c r="AC2" s="77">
        <f>MAX(AB5:AB412)</f>
        <v>56</v>
      </c>
      <c r="AD2" s="78">
        <f>AVERAGE(AD5:AD470)</f>
        <v>8.9779679232804242E-3</v>
      </c>
      <c r="AF2" s="79">
        <f>SUM(AF4:AF401)</f>
        <v>55</v>
      </c>
      <c r="AH2" s="253">
        <v>3.6655092592592593E-2</v>
      </c>
      <c r="AI2" s="93">
        <f>MAX(AH4:AH412)</f>
        <v>32</v>
      </c>
      <c r="AJ2" s="94">
        <f>AVERAGE(AJ4:AJ470)</f>
        <v>7.9264322916666654E-3</v>
      </c>
      <c r="AL2" s="96">
        <f>COUNT(AL5:AL401)</f>
        <v>10</v>
      </c>
      <c r="AN2" s="252">
        <v>4.2106481481481488E-2</v>
      </c>
      <c r="AO2" s="108">
        <f>MAX(AN4:AN412)</f>
        <v>32</v>
      </c>
      <c r="AP2" s="109">
        <f>AVERAGE(AP4:AP470)</f>
        <v>9.8860677083333331E-3</v>
      </c>
      <c r="AR2" s="111">
        <f>COUNT(AR4:AR401)</f>
        <v>10</v>
      </c>
      <c r="AT2" s="251">
        <v>4.0509259259259259E-2</v>
      </c>
      <c r="AU2" s="116">
        <f>MAX(AT4:AT412)</f>
        <v>34</v>
      </c>
      <c r="AV2" s="117">
        <f>AVERAGE(AV4:AV470)</f>
        <v>9.7017973856209153E-3</v>
      </c>
      <c r="AX2" s="119">
        <f>COUNT(AX4:AX470)</f>
        <v>10</v>
      </c>
      <c r="AZ2" s="250">
        <v>3.5590277777777776E-2</v>
      </c>
      <c r="BA2" s="124">
        <f>MAX(AZ4:AZ412)</f>
        <v>30</v>
      </c>
      <c r="BB2" s="125">
        <f>AVERAGE(BB4:BB470)</f>
        <v>9.6084104938271592E-3</v>
      </c>
      <c r="BD2" s="127">
        <f>COUNT(BD4:BD470)</f>
        <v>10</v>
      </c>
      <c r="BF2" s="249">
        <v>4.6030092592592588E-2</v>
      </c>
      <c r="BG2" s="133">
        <f>MAX(BF4:BF413)</f>
        <v>30</v>
      </c>
      <c r="BH2" s="134">
        <f>AVERAGE(BH4:BH470)</f>
        <v>1.3689043209876543E-2</v>
      </c>
      <c r="BJ2" s="136">
        <f>COUNT(BJ4:BJ470)</f>
        <v>10</v>
      </c>
      <c r="BL2" s="248">
        <v>5.844907407407407E-2</v>
      </c>
      <c r="BM2" s="62">
        <f>MAX(BL5:BL427)</f>
        <v>47</v>
      </c>
      <c r="BN2" s="63">
        <f>AVERAGE(BN4:BN470)</f>
        <v>1.2244877856579985E-2</v>
      </c>
      <c r="BP2" s="64">
        <f>COUNT(BP5:BP427)</f>
        <v>10</v>
      </c>
      <c r="BR2" s="247">
        <v>4.4849537037037035E-2</v>
      </c>
      <c r="BS2" s="188">
        <f>MAX(BR5:BR427)</f>
        <v>32</v>
      </c>
      <c r="BT2" s="189">
        <f>AVERAGE(BT4:BT470)</f>
        <v>1.0948350694444445E-2</v>
      </c>
      <c r="BV2" s="191">
        <f>COUNT(BV5:BV427)</f>
        <v>10</v>
      </c>
      <c r="BX2" s="246">
        <v>3.1354166666666662E-2</v>
      </c>
      <c r="BY2" s="241">
        <f>COUNTA(BY5:BY500)</f>
        <v>25</v>
      </c>
      <c r="BZ2" s="78">
        <f>AVERAGE(BZ4:BZ483)</f>
        <v>7.510185185185184E-3</v>
      </c>
      <c r="CB2" s="79">
        <f>COUNT(CB5:CB427)</f>
        <v>10</v>
      </c>
      <c r="CD2" s="245">
        <v>3.8229166666666668E-2</v>
      </c>
      <c r="CE2" s="217">
        <f>MAX(CD5:CD483)</f>
        <v>36</v>
      </c>
      <c r="CF2" s="218">
        <f>AVERAGE(CF4:CF483)</f>
        <v>9.3013760288065857E-3</v>
      </c>
      <c r="CH2" s="220">
        <f>COUNT(CH5:CH427)</f>
        <v>10</v>
      </c>
    </row>
    <row r="3" spans="1:704" x14ac:dyDescent="0.2">
      <c r="A3">
        <f>COUNTIF(A5:A356,"w")</f>
        <v>22</v>
      </c>
      <c r="B3" s="88" t="s">
        <v>839</v>
      </c>
      <c r="C3" s="1" t="s">
        <v>26</v>
      </c>
      <c r="D3" s="1" t="s">
        <v>1121</v>
      </c>
      <c r="E3" s="10" t="s">
        <v>27</v>
      </c>
      <c r="F3" s="10" t="s">
        <v>834</v>
      </c>
      <c r="G3" s="1" t="s">
        <v>28</v>
      </c>
      <c r="H3" s="1" t="s">
        <v>29</v>
      </c>
      <c r="I3" s="24" t="s">
        <v>30</v>
      </c>
      <c r="J3" s="41" t="s">
        <v>801</v>
      </c>
      <c r="K3" s="42" t="s">
        <v>842</v>
      </c>
      <c r="L3" s="42" t="s">
        <v>27</v>
      </c>
      <c r="M3" s="42" t="s">
        <v>28</v>
      </c>
      <c r="N3" s="42" t="s">
        <v>29</v>
      </c>
      <c r="O3" s="43" t="s">
        <v>32</v>
      </c>
      <c r="P3" s="51" t="s">
        <v>801</v>
      </c>
      <c r="Q3" s="52" t="s">
        <v>842</v>
      </c>
      <c r="R3" s="52" t="s">
        <v>27</v>
      </c>
      <c r="S3" s="52" t="s">
        <v>28</v>
      </c>
      <c r="T3" s="52" t="s">
        <v>29</v>
      </c>
      <c r="U3" s="53" t="s">
        <v>30</v>
      </c>
      <c r="V3" s="66" t="s">
        <v>801</v>
      </c>
      <c r="W3" s="67" t="s">
        <v>842</v>
      </c>
      <c r="X3" s="68" t="s">
        <v>27</v>
      </c>
      <c r="Y3" s="67" t="s">
        <v>28</v>
      </c>
      <c r="Z3" s="67" t="s">
        <v>29</v>
      </c>
      <c r="AA3" s="69" t="s">
        <v>30</v>
      </c>
      <c r="AB3" s="81" t="s">
        <v>801</v>
      </c>
      <c r="AC3" s="82" t="s">
        <v>842</v>
      </c>
      <c r="AD3" s="82" t="s">
        <v>27</v>
      </c>
      <c r="AE3" s="82" t="s">
        <v>28</v>
      </c>
      <c r="AF3" s="82" t="s">
        <v>29</v>
      </c>
      <c r="AG3" s="83" t="s">
        <v>30</v>
      </c>
      <c r="AH3" s="97" t="s">
        <v>801</v>
      </c>
      <c r="AI3" s="98" t="s">
        <v>842</v>
      </c>
      <c r="AJ3" s="98" t="s">
        <v>27</v>
      </c>
      <c r="AK3" s="98" t="s">
        <v>28</v>
      </c>
      <c r="AL3" s="98" t="s">
        <v>29</v>
      </c>
      <c r="AM3" s="98" t="s">
        <v>30</v>
      </c>
      <c r="AN3" s="113" t="s">
        <v>801</v>
      </c>
      <c r="AO3" s="114" t="s">
        <v>842</v>
      </c>
      <c r="AP3" s="114" t="s">
        <v>27</v>
      </c>
      <c r="AQ3" s="114" t="s">
        <v>28</v>
      </c>
      <c r="AR3" s="114" t="s">
        <v>29</v>
      </c>
      <c r="AS3" s="115" t="s">
        <v>30</v>
      </c>
      <c r="AT3" s="121" t="s">
        <v>801</v>
      </c>
      <c r="AU3" s="121" t="s">
        <v>842</v>
      </c>
      <c r="AV3" s="121" t="s">
        <v>27</v>
      </c>
      <c r="AW3" s="121" t="s">
        <v>28</v>
      </c>
      <c r="AX3" s="121" t="s">
        <v>29</v>
      </c>
      <c r="AY3" s="122" t="s">
        <v>30</v>
      </c>
      <c r="AZ3" s="129" t="s">
        <v>801</v>
      </c>
      <c r="BA3" s="130" t="s">
        <v>842</v>
      </c>
      <c r="BB3" s="130" t="s">
        <v>27</v>
      </c>
      <c r="BC3" s="130" t="s">
        <v>28</v>
      </c>
      <c r="BD3" s="130" t="s">
        <v>29</v>
      </c>
      <c r="BE3" s="131" t="s">
        <v>30</v>
      </c>
      <c r="BF3" s="138" t="s">
        <v>801</v>
      </c>
      <c r="BG3" s="139" t="s">
        <v>842</v>
      </c>
      <c r="BH3" s="139" t="s">
        <v>27</v>
      </c>
      <c r="BI3" s="139" t="s">
        <v>28</v>
      </c>
      <c r="BJ3" s="139" t="s">
        <v>29</v>
      </c>
      <c r="BK3" s="140" t="s">
        <v>30</v>
      </c>
      <c r="BL3" s="66" t="s">
        <v>801</v>
      </c>
      <c r="BM3" s="67" t="s">
        <v>842</v>
      </c>
      <c r="BN3" s="67" t="s">
        <v>27</v>
      </c>
      <c r="BO3" s="67" t="s">
        <v>28</v>
      </c>
      <c r="BP3" s="67" t="s">
        <v>29</v>
      </c>
      <c r="BQ3" s="69" t="s">
        <v>30</v>
      </c>
      <c r="BR3" s="193" t="s">
        <v>801</v>
      </c>
      <c r="BS3" s="194" t="s">
        <v>842</v>
      </c>
      <c r="BT3" s="194" t="s">
        <v>27</v>
      </c>
      <c r="BU3" s="194" t="s">
        <v>28</v>
      </c>
      <c r="BV3" s="194" t="s">
        <v>29</v>
      </c>
      <c r="BW3" s="194" t="s">
        <v>30</v>
      </c>
      <c r="BX3" s="81" t="s">
        <v>801</v>
      </c>
      <c r="BY3" s="242" t="s">
        <v>842</v>
      </c>
      <c r="BZ3" s="82" t="s">
        <v>27</v>
      </c>
      <c r="CA3" s="82" t="s">
        <v>28</v>
      </c>
      <c r="CB3" s="82" t="s">
        <v>29</v>
      </c>
      <c r="CC3" s="82" t="s">
        <v>30</v>
      </c>
      <c r="CD3" s="222" t="s">
        <v>801</v>
      </c>
      <c r="CE3" s="223" t="s">
        <v>842</v>
      </c>
      <c r="CF3" s="223" t="s">
        <v>27</v>
      </c>
      <c r="CG3" s="223" t="s">
        <v>28</v>
      </c>
      <c r="CH3" s="223" t="s">
        <v>29</v>
      </c>
      <c r="CI3" s="224" t="s">
        <v>30</v>
      </c>
    </row>
    <row r="4" spans="1:704" x14ac:dyDescent="0.2">
      <c r="A4" t="s">
        <v>63</v>
      </c>
      <c r="B4" s="87" t="s">
        <v>831</v>
      </c>
      <c r="C4" s="7" t="s">
        <v>64</v>
      </c>
      <c r="D4" s="7" t="s">
        <v>1120</v>
      </c>
      <c r="E4" s="9" t="s">
        <v>65</v>
      </c>
      <c r="F4" s="9" t="s">
        <v>833</v>
      </c>
      <c r="G4" s="7" t="s">
        <v>66</v>
      </c>
      <c r="H4" s="7" t="s">
        <v>1031</v>
      </c>
      <c r="I4" s="23" t="s">
        <v>68</v>
      </c>
      <c r="J4" s="37" t="s">
        <v>79</v>
      </c>
      <c r="K4" s="30" t="s">
        <v>69</v>
      </c>
      <c r="L4" s="34" t="s">
        <v>70</v>
      </c>
      <c r="M4" s="30" t="s">
        <v>71</v>
      </c>
      <c r="N4" s="30" t="s">
        <v>72</v>
      </c>
      <c r="O4" s="44" t="s">
        <v>73</v>
      </c>
      <c r="P4" s="255" t="s">
        <v>80</v>
      </c>
      <c r="Q4" s="26" t="s">
        <v>74</v>
      </c>
      <c r="R4" s="26" t="s">
        <v>75</v>
      </c>
      <c r="S4" s="26" t="s">
        <v>76</v>
      </c>
      <c r="T4" s="26" t="s">
        <v>67</v>
      </c>
      <c r="U4" s="40" t="s">
        <v>77</v>
      </c>
      <c r="V4" s="61" t="s">
        <v>81</v>
      </c>
      <c r="W4" s="11" t="s">
        <v>82</v>
      </c>
      <c r="X4" s="12" t="s">
        <v>83</v>
      </c>
      <c r="Y4" s="11" t="s">
        <v>84</v>
      </c>
      <c r="Z4" s="11" t="s">
        <v>78</v>
      </c>
      <c r="AA4" s="65" t="s">
        <v>85</v>
      </c>
      <c r="AB4" s="76" t="s">
        <v>87</v>
      </c>
      <c r="AC4" s="35" t="s">
        <v>88</v>
      </c>
      <c r="AD4" s="35" t="s">
        <v>89</v>
      </c>
      <c r="AE4" s="35" t="s">
        <v>90</v>
      </c>
      <c r="AF4" s="35" t="s">
        <v>86</v>
      </c>
      <c r="AG4" s="80" t="s">
        <v>91</v>
      </c>
      <c r="AH4" s="92" t="s">
        <v>93</v>
      </c>
      <c r="AI4" s="95" t="s">
        <v>94</v>
      </c>
      <c r="AJ4" s="95" t="s">
        <v>95</v>
      </c>
      <c r="AK4" s="95" t="s">
        <v>96</v>
      </c>
      <c r="AL4" s="95" t="s">
        <v>92</v>
      </c>
      <c r="AM4" s="95" t="s">
        <v>97</v>
      </c>
      <c r="AN4" s="107" t="s">
        <v>99</v>
      </c>
      <c r="AO4" s="110" t="s">
        <v>100</v>
      </c>
      <c r="AP4" s="110" t="s">
        <v>101</v>
      </c>
      <c r="AQ4" s="110" t="s">
        <v>102</v>
      </c>
      <c r="AR4" s="110" t="s">
        <v>98</v>
      </c>
      <c r="AS4" s="112" t="s">
        <v>103</v>
      </c>
      <c r="AT4" s="118" t="s">
        <v>105</v>
      </c>
      <c r="AU4" s="118" t="s">
        <v>106</v>
      </c>
      <c r="AV4" s="118" t="s">
        <v>107</v>
      </c>
      <c r="AW4" s="118" t="s">
        <v>108</v>
      </c>
      <c r="AX4" s="118" t="s">
        <v>104</v>
      </c>
      <c r="AY4" s="120" t="s">
        <v>109</v>
      </c>
      <c r="AZ4" s="123" t="s">
        <v>111</v>
      </c>
      <c r="BA4" s="126" t="s">
        <v>112</v>
      </c>
      <c r="BB4" s="126" t="s">
        <v>113</v>
      </c>
      <c r="BC4" s="126" t="s">
        <v>114</v>
      </c>
      <c r="BD4" s="126" t="s">
        <v>110</v>
      </c>
      <c r="BE4" s="128" t="s">
        <v>115</v>
      </c>
      <c r="BF4" s="132" t="s">
        <v>116</v>
      </c>
      <c r="BG4" s="135" t="s">
        <v>117</v>
      </c>
      <c r="BH4" s="135" t="s">
        <v>118</v>
      </c>
      <c r="BI4" s="135" t="s">
        <v>119</v>
      </c>
      <c r="BJ4" s="135" t="s">
        <v>120</v>
      </c>
      <c r="BK4" s="137" t="s">
        <v>121</v>
      </c>
      <c r="BL4" s="61" t="s">
        <v>122</v>
      </c>
      <c r="BM4" s="11" t="s">
        <v>123</v>
      </c>
      <c r="BN4" s="11" t="s">
        <v>124</v>
      </c>
      <c r="BO4" s="11" t="s">
        <v>125</v>
      </c>
      <c r="BP4" s="11" t="s">
        <v>126</v>
      </c>
      <c r="BQ4" s="65" t="s">
        <v>127</v>
      </c>
      <c r="BR4" s="187" t="s">
        <v>128</v>
      </c>
      <c r="BS4" s="190" t="s">
        <v>129</v>
      </c>
      <c r="BT4" s="190" t="s">
        <v>130</v>
      </c>
      <c r="BU4" s="190" t="s">
        <v>131</v>
      </c>
      <c r="BV4" s="190" t="s">
        <v>132</v>
      </c>
      <c r="BW4" s="190" t="s">
        <v>133</v>
      </c>
      <c r="BX4" s="76" t="s">
        <v>134</v>
      </c>
      <c r="BY4" s="243" t="s">
        <v>135</v>
      </c>
      <c r="BZ4" s="35" t="s">
        <v>136</v>
      </c>
      <c r="CA4" s="35" t="s">
        <v>137</v>
      </c>
      <c r="CB4" s="35" t="s">
        <v>138</v>
      </c>
      <c r="CC4" s="35" t="s">
        <v>139</v>
      </c>
      <c r="CD4" s="216" t="s">
        <v>140</v>
      </c>
      <c r="CE4" s="219" t="s">
        <v>141</v>
      </c>
      <c r="CF4" s="219" t="s">
        <v>142</v>
      </c>
      <c r="CG4" s="219" t="s">
        <v>143</v>
      </c>
      <c r="CH4" s="219" t="s">
        <v>144</v>
      </c>
      <c r="CI4" s="221" t="s">
        <v>145</v>
      </c>
      <c r="CJ4" t="s">
        <v>146</v>
      </c>
      <c r="CK4" t="s">
        <v>147</v>
      </c>
      <c r="CL4" t="s">
        <v>148</v>
      </c>
      <c r="CM4" t="s">
        <v>149</v>
      </c>
      <c r="CN4" t="s">
        <v>150</v>
      </c>
      <c r="CO4" t="s">
        <v>151</v>
      </c>
      <c r="CP4" t="s">
        <v>152</v>
      </c>
      <c r="CQ4" t="s">
        <v>153</v>
      </c>
      <c r="CR4" t="s">
        <v>154</v>
      </c>
      <c r="CS4" t="s">
        <v>155</v>
      </c>
      <c r="CT4" t="s">
        <v>156</v>
      </c>
      <c r="CU4" t="s">
        <v>157</v>
      </c>
      <c r="CV4" t="s">
        <v>158</v>
      </c>
      <c r="CW4" t="s">
        <v>159</v>
      </c>
      <c r="CX4" t="s">
        <v>160</v>
      </c>
      <c r="CY4" t="s">
        <v>161</v>
      </c>
      <c r="CZ4" t="s">
        <v>162</v>
      </c>
      <c r="DA4" t="s">
        <v>163</v>
      </c>
      <c r="DB4" t="s">
        <v>164</v>
      </c>
      <c r="DC4" t="s">
        <v>165</v>
      </c>
      <c r="DD4" t="s">
        <v>166</v>
      </c>
      <c r="DE4" t="s">
        <v>167</v>
      </c>
      <c r="DF4" t="s">
        <v>168</v>
      </c>
      <c r="DG4" t="s">
        <v>169</v>
      </c>
      <c r="DH4" t="s">
        <v>170</v>
      </c>
      <c r="DI4" t="s">
        <v>171</v>
      </c>
      <c r="DJ4" t="s">
        <v>172</v>
      </c>
      <c r="DK4" t="s">
        <v>173</v>
      </c>
      <c r="DL4" t="s">
        <v>174</v>
      </c>
      <c r="DM4" t="s">
        <v>175</v>
      </c>
      <c r="DN4" t="s">
        <v>176</v>
      </c>
      <c r="DO4" t="s">
        <v>177</v>
      </c>
      <c r="DP4" t="s">
        <v>178</v>
      </c>
      <c r="DQ4" t="s">
        <v>179</v>
      </c>
      <c r="DR4" t="s">
        <v>180</v>
      </c>
      <c r="DS4" t="s">
        <v>181</v>
      </c>
      <c r="DT4" t="s">
        <v>182</v>
      </c>
      <c r="DU4" t="s">
        <v>183</v>
      </c>
      <c r="DV4" t="s">
        <v>184</v>
      </c>
      <c r="DW4" t="s">
        <v>185</v>
      </c>
      <c r="DX4" t="s">
        <v>186</v>
      </c>
      <c r="DY4" t="s">
        <v>187</v>
      </c>
      <c r="DZ4" t="s">
        <v>188</v>
      </c>
      <c r="EA4" t="s">
        <v>189</v>
      </c>
      <c r="EB4" t="s">
        <v>190</v>
      </c>
      <c r="EC4" t="s">
        <v>191</v>
      </c>
      <c r="ED4" t="s">
        <v>192</v>
      </c>
      <c r="EE4" t="s">
        <v>193</v>
      </c>
      <c r="EF4" t="s">
        <v>194</v>
      </c>
      <c r="EG4" t="s">
        <v>195</v>
      </c>
      <c r="EH4" t="s">
        <v>196</v>
      </c>
      <c r="EI4" t="s">
        <v>197</v>
      </c>
      <c r="EJ4" t="s">
        <v>198</v>
      </c>
      <c r="EK4" t="s">
        <v>199</v>
      </c>
      <c r="EL4" t="s">
        <v>200</v>
      </c>
      <c r="EM4" t="s">
        <v>201</v>
      </c>
      <c r="EN4" t="s">
        <v>202</v>
      </c>
      <c r="EO4" t="s">
        <v>203</v>
      </c>
      <c r="EP4" t="s">
        <v>204</v>
      </c>
      <c r="EQ4" t="s">
        <v>205</v>
      </c>
      <c r="ER4" t="s">
        <v>206</v>
      </c>
      <c r="ES4" t="s">
        <v>207</v>
      </c>
      <c r="ET4" t="s">
        <v>208</v>
      </c>
      <c r="EU4" t="s">
        <v>209</v>
      </c>
      <c r="EV4" t="s">
        <v>210</v>
      </c>
      <c r="EW4" t="s">
        <v>211</v>
      </c>
      <c r="EX4" t="s">
        <v>212</v>
      </c>
      <c r="EY4" t="s">
        <v>213</v>
      </c>
      <c r="EZ4" t="s">
        <v>214</v>
      </c>
      <c r="FA4" t="s">
        <v>215</v>
      </c>
      <c r="FB4" t="s">
        <v>216</v>
      </c>
      <c r="FC4" t="s">
        <v>217</v>
      </c>
      <c r="FD4" t="s">
        <v>218</v>
      </c>
      <c r="FE4" t="s">
        <v>219</v>
      </c>
      <c r="FF4" t="s">
        <v>220</v>
      </c>
      <c r="FG4" t="s">
        <v>221</v>
      </c>
      <c r="FH4" t="s">
        <v>222</v>
      </c>
      <c r="FI4" t="s">
        <v>223</v>
      </c>
      <c r="FJ4" t="s">
        <v>224</v>
      </c>
      <c r="FK4" t="s">
        <v>225</v>
      </c>
      <c r="FL4" t="s">
        <v>226</v>
      </c>
      <c r="FM4" t="s">
        <v>227</v>
      </c>
      <c r="FN4" t="s">
        <v>228</v>
      </c>
      <c r="FO4" t="s">
        <v>229</v>
      </c>
      <c r="FP4" t="s">
        <v>230</v>
      </c>
      <c r="FQ4" t="s">
        <v>231</v>
      </c>
      <c r="FR4" t="s">
        <v>232</v>
      </c>
      <c r="FS4" t="s">
        <v>233</v>
      </c>
      <c r="FT4" t="s">
        <v>234</v>
      </c>
      <c r="FU4" t="s">
        <v>235</v>
      </c>
      <c r="FV4" t="s">
        <v>236</v>
      </c>
      <c r="FW4" t="s">
        <v>237</v>
      </c>
      <c r="FX4" t="s">
        <v>238</v>
      </c>
      <c r="FY4" t="s">
        <v>239</v>
      </c>
      <c r="FZ4" t="s">
        <v>240</v>
      </c>
      <c r="GA4" t="s">
        <v>241</v>
      </c>
      <c r="GB4" t="s">
        <v>242</v>
      </c>
      <c r="GC4" t="s">
        <v>243</v>
      </c>
      <c r="GD4" t="s">
        <v>244</v>
      </c>
      <c r="GE4" t="s">
        <v>245</v>
      </c>
      <c r="GF4" t="s">
        <v>246</v>
      </c>
      <c r="GG4" t="s">
        <v>247</v>
      </c>
      <c r="GH4" t="s">
        <v>248</v>
      </c>
      <c r="GI4" t="s">
        <v>249</v>
      </c>
      <c r="GJ4" t="s">
        <v>250</v>
      </c>
      <c r="GK4" t="s">
        <v>251</v>
      </c>
      <c r="GL4" t="s">
        <v>252</v>
      </c>
      <c r="GM4" t="s">
        <v>253</v>
      </c>
      <c r="GN4" t="s">
        <v>254</v>
      </c>
      <c r="GO4" t="s">
        <v>255</v>
      </c>
      <c r="GP4" t="s">
        <v>256</v>
      </c>
      <c r="GQ4" t="s">
        <v>257</v>
      </c>
      <c r="GR4" t="s">
        <v>258</v>
      </c>
      <c r="GS4" t="s">
        <v>259</v>
      </c>
      <c r="GT4" t="s">
        <v>260</v>
      </c>
      <c r="GU4" t="s">
        <v>261</v>
      </c>
      <c r="GV4" t="s">
        <v>262</v>
      </c>
      <c r="GW4" t="s">
        <v>263</v>
      </c>
      <c r="GX4" t="s">
        <v>264</v>
      </c>
      <c r="GY4" t="s">
        <v>265</v>
      </c>
      <c r="GZ4" t="s">
        <v>266</v>
      </c>
      <c r="HA4" t="s">
        <v>267</v>
      </c>
      <c r="HB4" t="s">
        <v>268</v>
      </c>
      <c r="HC4" t="s">
        <v>269</v>
      </c>
      <c r="HD4" t="s">
        <v>270</v>
      </c>
      <c r="HE4" t="s">
        <v>271</v>
      </c>
      <c r="HF4" t="s">
        <v>272</v>
      </c>
      <c r="HG4" t="s">
        <v>273</v>
      </c>
      <c r="HH4" t="s">
        <v>274</v>
      </c>
      <c r="HI4" t="s">
        <v>275</v>
      </c>
      <c r="HJ4" t="s">
        <v>276</v>
      </c>
      <c r="HK4" t="s">
        <v>277</v>
      </c>
      <c r="HL4" t="s">
        <v>278</v>
      </c>
      <c r="HM4" t="s">
        <v>279</v>
      </c>
      <c r="HN4" t="s">
        <v>280</v>
      </c>
      <c r="HO4" t="s">
        <v>281</v>
      </c>
      <c r="HP4" t="s">
        <v>282</v>
      </c>
      <c r="HQ4" t="s">
        <v>283</v>
      </c>
      <c r="HR4" t="s">
        <v>284</v>
      </c>
      <c r="HS4" t="s">
        <v>285</v>
      </c>
      <c r="HT4" t="s">
        <v>286</v>
      </c>
      <c r="HU4" t="s">
        <v>287</v>
      </c>
      <c r="HV4" t="s">
        <v>288</v>
      </c>
      <c r="HW4" t="s">
        <v>289</v>
      </c>
      <c r="HX4" t="s">
        <v>290</v>
      </c>
      <c r="HY4" t="s">
        <v>291</v>
      </c>
      <c r="HZ4" t="s">
        <v>292</v>
      </c>
      <c r="IA4" t="s">
        <v>293</v>
      </c>
      <c r="IB4" t="s">
        <v>294</v>
      </c>
      <c r="IC4" t="s">
        <v>295</v>
      </c>
      <c r="ID4" t="s">
        <v>296</v>
      </c>
      <c r="IE4" t="s">
        <v>297</v>
      </c>
      <c r="IF4" t="s">
        <v>298</v>
      </c>
      <c r="IG4" t="s">
        <v>299</v>
      </c>
      <c r="IH4" t="s">
        <v>300</v>
      </c>
      <c r="II4" t="s">
        <v>301</v>
      </c>
      <c r="IJ4" t="s">
        <v>302</v>
      </c>
      <c r="IK4" t="s">
        <v>303</v>
      </c>
      <c r="IL4" t="s">
        <v>304</v>
      </c>
      <c r="IM4" t="s">
        <v>305</v>
      </c>
      <c r="IN4" t="s">
        <v>306</v>
      </c>
      <c r="IO4" t="s">
        <v>307</v>
      </c>
      <c r="IP4" t="s">
        <v>308</v>
      </c>
      <c r="IQ4" t="s">
        <v>309</v>
      </c>
      <c r="IR4" t="s">
        <v>310</v>
      </c>
      <c r="IS4" t="s">
        <v>311</v>
      </c>
      <c r="IT4" t="s">
        <v>312</v>
      </c>
      <c r="IU4" t="s">
        <v>313</v>
      </c>
      <c r="IV4" t="s">
        <v>314</v>
      </c>
      <c r="IW4" t="s">
        <v>315</v>
      </c>
      <c r="IX4" t="s">
        <v>316</v>
      </c>
      <c r="IY4" t="s">
        <v>317</v>
      </c>
      <c r="IZ4" t="s">
        <v>318</v>
      </c>
      <c r="JA4" t="s">
        <v>319</v>
      </c>
      <c r="JB4" t="s">
        <v>320</v>
      </c>
      <c r="JC4" t="s">
        <v>321</v>
      </c>
      <c r="JD4" t="s">
        <v>322</v>
      </c>
      <c r="JE4" t="s">
        <v>323</v>
      </c>
      <c r="JF4" t="s">
        <v>324</v>
      </c>
      <c r="JG4" t="s">
        <v>325</v>
      </c>
      <c r="JH4" t="s">
        <v>326</v>
      </c>
      <c r="JI4" t="s">
        <v>327</v>
      </c>
      <c r="JJ4" t="s">
        <v>328</v>
      </c>
      <c r="JK4" t="s">
        <v>329</v>
      </c>
      <c r="JL4" t="s">
        <v>330</v>
      </c>
      <c r="JM4" t="s">
        <v>331</v>
      </c>
      <c r="JN4" t="s">
        <v>332</v>
      </c>
      <c r="JO4" t="s">
        <v>333</v>
      </c>
      <c r="JP4" t="s">
        <v>334</v>
      </c>
      <c r="JQ4" t="s">
        <v>335</v>
      </c>
      <c r="JR4" t="s">
        <v>336</v>
      </c>
      <c r="JS4" t="s">
        <v>337</v>
      </c>
      <c r="JT4" t="s">
        <v>338</v>
      </c>
      <c r="JU4" t="s">
        <v>339</v>
      </c>
      <c r="JV4" t="s">
        <v>340</v>
      </c>
      <c r="JW4" t="s">
        <v>341</v>
      </c>
      <c r="JX4" t="s">
        <v>342</v>
      </c>
      <c r="JY4" t="s">
        <v>343</v>
      </c>
      <c r="JZ4" t="s">
        <v>344</v>
      </c>
      <c r="KA4" t="s">
        <v>345</v>
      </c>
      <c r="KB4" t="s">
        <v>346</v>
      </c>
      <c r="KC4" t="s">
        <v>347</v>
      </c>
      <c r="KD4" t="s">
        <v>348</v>
      </c>
      <c r="KE4" t="s">
        <v>349</v>
      </c>
      <c r="KF4" t="s">
        <v>350</v>
      </c>
      <c r="KG4" t="s">
        <v>351</v>
      </c>
      <c r="KH4" t="s">
        <v>352</v>
      </c>
      <c r="KI4" t="s">
        <v>353</v>
      </c>
      <c r="KJ4" t="s">
        <v>354</v>
      </c>
      <c r="KK4" t="s">
        <v>355</v>
      </c>
      <c r="KL4" t="s">
        <v>356</v>
      </c>
      <c r="KM4" t="s">
        <v>357</v>
      </c>
      <c r="KN4" t="s">
        <v>358</v>
      </c>
      <c r="KO4" t="s">
        <v>359</v>
      </c>
      <c r="KP4" t="s">
        <v>360</v>
      </c>
      <c r="KQ4" t="s">
        <v>361</v>
      </c>
      <c r="KR4" t="s">
        <v>362</v>
      </c>
      <c r="KS4" t="s">
        <v>363</v>
      </c>
      <c r="KT4" t="s">
        <v>364</v>
      </c>
      <c r="KU4" t="s">
        <v>365</v>
      </c>
      <c r="KV4" t="s">
        <v>366</v>
      </c>
      <c r="KW4" t="s">
        <v>367</v>
      </c>
      <c r="KX4" t="s">
        <v>368</v>
      </c>
      <c r="KY4" t="s">
        <v>369</v>
      </c>
      <c r="KZ4" t="s">
        <v>370</v>
      </c>
      <c r="LA4" t="s">
        <v>371</v>
      </c>
      <c r="LB4" t="s">
        <v>372</v>
      </c>
      <c r="LC4" t="s">
        <v>373</v>
      </c>
      <c r="LD4" t="s">
        <v>374</v>
      </c>
      <c r="LE4" t="s">
        <v>375</v>
      </c>
      <c r="LF4" t="s">
        <v>376</v>
      </c>
      <c r="LG4" t="s">
        <v>377</v>
      </c>
      <c r="LH4" t="s">
        <v>378</v>
      </c>
      <c r="LI4" t="s">
        <v>379</v>
      </c>
      <c r="LJ4" t="s">
        <v>380</v>
      </c>
      <c r="LK4" t="s">
        <v>381</v>
      </c>
      <c r="LL4" t="s">
        <v>382</v>
      </c>
      <c r="LM4" t="s">
        <v>383</v>
      </c>
      <c r="LN4" t="s">
        <v>384</v>
      </c>
      <c r="LO4" t="s">
        <v>385</v>
      </c>
      <c r="LP4" t="s">
        <v>386</v>
      </c>
      <c r="LQ4" t="s">
        <v>387</v>
      </c>
      <c r="LR4" t="s">
        <v>388</v>
      </c>
      <c r="LS4" t="s">
        <v>389</v>
      </c>
      <c r="LT4" t="s">
        <v>390</v>
      </c>
      <c r="LU4" t="s">
        <v>391</v>
      </c>
      <c r="LV4" t="s">
        <v>392</v>
      </c>
      <c r="LW4" t="s">
        <v>393</v>
      </c>
      <c r="LX4" t="s">
        <v>394</v>
      </c>
      <c r="LY4" t="s">
        <v>395</v>
      </c>
      <c r="LZ4" t="s">
        <v>396</v>
      </c>
      <c r="MA4" t="s">
        <v>397</v>
      </c>
      <c r="MB4" t="s">
        <v>398</v>
      </c>
      <c r="MC4" t="s">
        <v>399</v>
      </c>
      <c r="MD4" t="s">
        <v>400</v>
      </c>
      <c r="ME4" t="s">
        <v>401</v>
      </c>
      <c r="MF4" t="s">
        <v>402</v>
      </c>
      <c r="MG4" t="s">
        <v>403</v>
      </c>
      <c r="MH4" t="s">
        <v>404</v>
      </c>
      <c r="MI4" t="s">
        <v>405</v>
      </c>
      <c r="MJ4" t="s">
        <v>406</v>
      </c>
      <c r="MK4" t="s">
        <v>407</v>
      </c>
      <c r="ML4" t="s">
        <v>408</v>
      </c>
      <c r="MM4" t="s">
        <v>409</v>
      </c>
      <c r="MN4" t="s">
        <v>410</v>
      </c>
      <c r="MO4" t="s">
        <v>411</v>
      </c>
      <c r="MP4" t="s">
        <v>412</v>
      </c>
      <c r="MQ4" t="s">
        <v>413</v>
      </c>
      <c r="MR4" t="s">
        <v>414</v>
      </c>
      <c r="MS4" t="s">
        <v>415</v>
      </c>
      <c r="MT4" t="s">
        <v>416</v>
      </c>
      <c r="MU4" t="s">
        <v>417</v>
      </c>
      <c r="MV4" t="s">
        <v>418</v>
      </c>
      <c r="MW4" t="s">
        <v>419</v>
      </c>
      <c r="MX4" t="s">
        <v>420</v>
      </c>
      <c r="MY4" t="s">
        <v>421</v>
      </c>
      <c r="MZ4" t="s">
        <v>422</v>
      </c>
      <c r="NA4" t="s">
        <v>423</v>
      </c>
      <c r="NB4" t="s">
        <v>424</v>
      </c>
      <c r="NC4" t="s">
        <v>425</v>
      </c>
      <c r="ND4" t="s">
        <v>426</v>
      </c>
      <c r="NE4" t="s">
        <v>427</v>
      </c>
      <c r="NF4" t="s">
        <v>428</v>
      </c>
      <c r="NG4" t="s">
        <v>429</v>
      </c>
      <c r="NH4" t="s">
        <v>430</v>
      </c>
      <c r="NI4" t="s">
        <v>431</v>
      </c>
      <c r="NJ4" t="s">
        <v>432</v>
      </c>
      <c r="NK4" t="s">
        <v>433</v>
      </c>
      <c r="NL4" t="s">
        <v>434</v>
      </c>
      <c r="NM4" t="s">
        <v>435</v>
      </c>
      <c r="NN4" t="s">
        <v>436</v>
      </c>
      <c r="NO4" t="s">
        <v>437</v>
      </c>
      <c r="NP4" t="s">
        <v>438</v>
      </c>
      <c r="NQ4" t="s">
        <v>439</v>
      </c>
      <c r="NR4" t="s">
        <v>440</v>
      </c>
      <c r="NS4" t="s">
        <v>441</v>
      </c>
      <c r="NT4" t="s">
        <v>442</v>
      </c>
      <c r="NU4" t="s">
        <v>443</v>
      </c>
      <c r="NV4" t="s">
        <v>444</v>
      </c>
      <c r="NW4" t="s">
        <v>445</v>
      </c>
      <c r="NX4" t="s">
        <v>446</v>
      </c>
      <c r="NY4" t="s">
        <v>447</v>
      </c>
      <c r="NZ4" t="s">
        <v>448</v>
      </c>
      <c r="OA4" t="s">
        <v>449</v>
      </c>
      <c r="OB4" t="s">
        <v>450</v>
      </c>
      <c r="OC4" t="s">
        <v>451</v>
      </c>
      <c r="OD4" t="s">
        <v>452</v>
      </c>
      <c r="OE4" t="s">
        <v>453</v>
      </c>
      <c r="OF4" t="s">
        <v>454</v>
      </c>
      <c r="OG4" t="s">
        <v>455</v>
      </c>
      <c r="OH4" t="s">
        <v>456</v>
      </c>
      <c r="OI4" t="s">
        <v>457</v>
      </c>
      <c r="OJ4" t="s">
        <v>458</v>
      </c>
      <c r="OK4" t="s">
        <v>459</v>
      </c>
      <c r="OL4" t="s">
        <v>460</v>
      </c>
      <c r="OM4" t="s">
        <v>461</v>
      </c>
      <c r="ON4" t="s">
        <v>462</v>
      </c>
      <c r="OO4" t="s">
        <v>463</v>
      </c>
      <c r="OP4" t="s">
        <v>464</v>
      </c>
      <c r="OQ4" t="s">
        <v>465</v>
      </c>
      <c r="OR4" t="s">
        <v>466</v>
      </c>
      <c r="OS4" t="s">
        <v>467</v>
      </c>
      <c r="OT4" t="s">
        <v>468</v>
      </c>
      <c r="OU4" t="s">
        <v>469</v>
      </c>
      <c r="OV4" t="s">
        <v>470</v>
      </c>
      <c r="OW4" t="s">
        <v>471</v>
      </c>
      <c r="OX4" t="s">
        <v>472</v>
      </c>
      <c r="OY4" t="s">
        <v>473</v>
      </c>
      <c r="OZ4" t="s">
        <v>474</v>
      </c>
      <c r="PA4" t="s">
        <v>475</v>
      </c>
      <c r="PB4" t="s">
        <v>476</v>
      </c>
      <c r="PC4" t="s">
        <v>477</v>
      </c>
      <c r="PD4" t="s">
        <v>478</v>
      </c>
      <c r="PE4" t="s">
        <v>479</v>
      </c>
      <c r="PF4" t="s">
        <v>480</v>
      </c>
      <c r="PG4" t="s">
        <v>481</v>
      </c>
      <c r="PH4" t="s">
        <v>482</v>
      </c>
      <c r="PI4" t="s">
        <v>483</v>
      </c>
      <c r="PJ4" t="s">
        <v>484</v>
      </c>
      <c r="PK4" t="s">
        <v>485</v>
      </c>
      <c r="PL4" t="s">
        <v>486</v>
      </c>
      <c r="PM4" t="s">
        <v>487</v>
      </c>
      <c r="PN4" t="s">
        <v>488</v>
      </c>
      <c r="PO4" t="s">
        <v>489</v>
      </c>
      <c r="PP4" t="s">
        <v>490</v>
      </c>
      <c r="PQ4" t="s">
        <v>491</v>
      </c>
      <c r="PR4" t="s">
        <v>492</v>
      </c>
      <c r="PS4" t="s">
        <v>493</v>
      </c>
      <c r="PT4" t="s">
        <v>494</v>
      </c>
      <c r="PU4" t="s">
        <v>495</v>
      </c>
      <c r="PV4" t="s">
        <v>496</v>
      </c>
      <c r="PW4" t="s">
        <v>497</v>
      </c>
      <c r="PX4" t="s">
        <v>498</v>
      </c>
      <c r="PY4" t="s">
        <v>499</v>
      </c>
      <c r="PZ4" t="s">
        <v>500</v>
      </c>
      <c r="QA4" t="s">
        <v>501</v>
      </c>
      <c r="QB4" t="s">
        <v>502</v>
      </c>
      <c r="QC4" t="s">
        <v>503</v>
      </c>
      <c r="QD4" t="s">
        <v>504</v>
      </c>
      <c r="QE4" t="s">
        <v>505</v>
      </c>
      <c r="QF4" t="s">
        <v>506</v>
      </c>
      <c r="QG4" t="s">
        <v>507</v>
      </c>
      <c r="QH4" t="s">
        <v>508</v>
      </c>
      <c r="QI4" t="s">
        <v>509</v>
      </c>
      <c r="QJ4" t="s">
        <v>510</v>
      </c>
      <c r="QK4" t="s">
        <v>511</v>
      </c>
      <c r="QL4" t="s">
        <v>512</v>
      </c>
      <c r="QM4" t="s">
        <v>513</v>
      </c>
      <c r="QN4" t="s">
        <v>514</v>
      </c>
      <c r="QO4" t="s">
        <v>515</v>
      </c>
      <c r="QP4" t="s">
        <v>516</v>
      </c>
      <c r="QQ4" t="s">
        <v>517</v>
      </c>
      <c r="QR4" t="s">
        <v>518</v>
      </c>
      <c r="QS4" t="s">
        <v>519</v>
      </c>
      <c r="QT4" t="s">
        <v>520</v>
      </c>
      <c r="QU4" t="s">
        <v>521</v>
      </c>
      <c r="QV4" t="s">
        <v>522</v>
      </c>
      <c r="QW4" t="s">
        <v>523</v>
      </c>
      <c r="QX4" t="s">
        <v>524</v>
      </c>
      <c r="QY4" t="s">
        <v>525</v>
      </c>
      <c r="QZ4" t="s">
        <v>526</v>
      </c>
      <c r="RA4" t="s">
        <v>527</v>
      </c>
      <c r="RB4" t="s">
        <v>528</v>
      </c>
      <c r="RC4" t="s">
        <v>529</v>
      </c>
      <c r="RD4" t="s">
        <v>530</v>
      </c>
      <c r="RE4" t="s">
        <v>531</v>
      </c>
      <c r="RF4" t="s">
        <v>532</v>
      </c>
      <c r="RG4" t="s">
        <v>533</v>
      </c>
      <c r="RH4" t="s">
        <v>534</v>
      </c>
      <c r="RI4" t="s">
        <v>535</v>
      </c>
      <c r="RJ4" t="s">
        <v>536</v>
      </c>
      <c r="RK4" t="s">
        <v>537</v>
      </c>
      <c r="RL4" t="s">
        <v>538</v>
      </c>
      <c r="RM4" t="s">
        <v>539</v>
      </c>
      <c r="RN4" t="s">
        <v>540</v>
      </c>
      <c r="RO4" t="s">
        <v>541</v>
      </c>
      <c r="RP4" t="s">
        <v>542</v>
      </c>
      <c r="RQ4" t="s">
        <v>543</v>
      </c>
      <c r="RR4" t="s">
        <v>544</v>
      </c>
      <c r="RS4" t="s">
        <v>545</v>
      </c>
      <c r="RT4" t="s">
        <v>546</v>
      </c>
      <c r="RU4" t="s">
        <v>547</v>
      </c>
      <c r="RV4" t="s">
        <v>548</v>
      </c>
      <c r="RW4" t="s">
        <v>549</v>
      </c>
      <c r="RX4" t="s">
        <v>550</v>
      </c>
      <c r="RY4" t="s">
        <v>551</v>
      </c>
      <c r="RZ4" t="s">
        <v>552</v>
      </c>
      <c r="SA4" t="s">
        <v>553</v>
      </c>
      <c r="SB4" t="s">
        <v>554</v>
      </c>
      <c r="SC4" t="s">
        <v>555</v>
      </c>
      <c r="SD4" t="s">
        <v>556</v>
      </c>
      <c r="SE4" t="s">
        <v>557</v>
      </c>
      <c r="SF4" t="s">
        <v>558</v>
      </c>
      <c r="SG4" t="s">
        <v>559</v>
      </c>
      <c r="SH4" t="s">
        <v>560</v>
      </c>
      <c r="SI4" t="s">
        <v>561</v>
      </c>
      <c r="SJ4" t="s">
        <v>562</v>
      </c>
      <c r="SK4" t="s">
        <v>563</v>
      </c>
      <c r="SL4" t="s">
        <v>564</v>
      </c>
      <c r="SM4" t="s">
        <v>565</v>
      </c>
      <c r="SN4" t="s">
        <v>566</v>
      </c>
      <c r="SO4" t="s">
        <v>567</v>
      </c>
      <c r="SP4" t="s">
        <v>568</v>
      </c>
      <c r="SQ4" t="s">
        <v>569</v>
      </c>
      <c r="SR4" t="s">
        <v>570</v>
      </c>
      <c r="SS4" t="s">
        <v>571</v>
      </c>
      <c r="ST4" t="s">
        <v>572</v>
      </c>
      <c r="SU4" t="s">
        <v>573</v>
      </c>
      <c r="SV4" t="s">
        <v>574</v>
      </c>
      <c r="SW4" t="s">
        <v>575</v>
      </c>
      <c r="SX4" t="s">
        <v>576</v>
      </c>
      <c r="SY4" t="s">
        <v>577</v>
      </c>
      <c r="SZ4" t="s">
        <v>578</v>
      </c>
      <c r="TA4" t="s">
        <v>579</v>
      </c>
      <c r="TB4" t="s">
        <v>580</v>
      </c>
      <c r="TC4" t="s">
        <v>581</v>
      </c>
      <c r="TD4" t="s">
        <v>582</v>
      </c>
      <c r="TE4" t="s">
        <v>583</v>
      </c>
      <c r="TF4" t="s">
        <v>584</v>
      </c>
      <c r="TG4" t="s">
        <v>585</v>
      </c>
      <c r="TH4" t="s">
        <v>586</v>
      </c>
      <c r="TI4" t="s">
        <v>587</v>
      </c>
      <c r="TJ4" t="s">
        <v>588</v>
      </c>
      <c r="TK4" t="s">
        <v>589</v>
      </c>
      <c r="TL4" t="s">
        <v>590</v>
      </c>
      <c r="TM4" t="s">
        <v>591</v>
      </c>
      <c r="TN4" t="s">
        <v>592</v>
      </c>
      <c r="TO4" t="s">
        <v>593</v>
      </c>
      <c r="TP4" t="s">
        <v>594</v>
      </c>
      <c r="TQ4" t="s">
        <v>595</v>
      </c>
      <c r="TR4" t="s">
        <v>596</v>
      </c>
      <c r="TS4" t="s">
        <v>597</v>
      </c>
      <c r="TT4" t="s">
        <v>598</v>
      </c>
      <c r="TU4" t="s">
        <v>599</v>
      </c>
      <c r="TV4" t="s">
        <v>600</v>
      </c>
      <c r="TW4" t="s">
        <v>601</v>
      </c>
      <c r="TX4" t="s">
        <v>602</v>
      </c>
      <c r="TY4" t="s">
        <v>603</v>
      </c>
      <c r="TZ4" t="s">
        <v>604</v>
      </c>
      <c r="UA4" t="s">
        <v>605</v>
      </c>
      <c r="UB4" t="s">
        <v>606</v>
      </c>
      <c r="UC4" t="s">
        <v>607</v>
      </c>
      <c r="UD4" t="s">
        <v>608</v>
      </c>
      <c r="UE4" t="s">
        <v>609</v>
      </c>
      <c r="UF4" t="s">
        <v>610</v>
      </c>
      <c r="UG4" t="s">
        <v>611</v>
      </c>
      <c r="UH4" t="s">
        <v>612</v>
      </c>
      <c r="UI4" t="s">
        <v>613</v>
      </c>
      <c r="UJ4" t="s">
        <v>614</v>
      </c>
      <c r="UK4" t="s">
        <v>615</v>
      </c>
      <c r="UL4" t="s">
        <v>616</v>
      </c>
      <c r="UM4" t="s">
        <v>617</v>
      </c>
      <c r="UN4" t="s">
        <v>618</v>
      </c>
      <c r="UO4" t="s">
        <v>619</v>
      </c>
      <c r="UP4" t="s">
        <v>620</v>
      </c>
      <c r="UQ4" t="s">
        <v>621</v>
      </c>
      <c r="UR4" t="s">
        <v>622</v>
      </c>
      <c r="US4" t="s">
        <v>623</v>
      </c>
      <c r="UT4" t="s">
        <v>624</v>
      </c>
      <c r="UU4" t="s">
        <v>625</v>
      </c>
      <c r="UV4" t="s">
        <v>626</v>
      </c>
      <c r="UW4" t="s">
        <v>627</v>
      </c>
      <c r="UX4" t="s">
        <v>628</v>
      </c>
      <c r="UY4" t="s">
        <v>629</v>
      </c>
      <c r="UZ4" t="s">
        <v>630</v>
      </c>
      <c r="VA4" t="s">
        <v>631</v>
      </c>
      <c r="VB4" t="s">
        <v>632</v>
      </c>
      <c r="VC4" t="s">
        <v>633</v>
      </c>
      <c r="VD4" t="s">
        <v>634</v>
      </c>
      <c r="VE4" t="s">
        <v>635</v>
      </c>
      <c r="VF4" t="s">
        <v>636</v>
      </c>
      <c r="VG4" t="s">
        <v>637</v>
      </c>
      <c r="VH4" t="s">
        <v>638</v>
      </c>
      <c r="VI4" t="s">
        <v>639</v>
      </c>
      <c r="VJ4" t="s">
        <v>640</v>
      </c>
      <c r="VK4" t="s">
        <v>641</v>
      </c>
      <c r="VL4" t="s">
        <v>642</v>
      </c>
      <c r="VM4" t="s">
        <v>643</v>
      </c>
      <c r="VN4" t="s">
        <v>644</v>
      </c>
      <c r="VO4" t="s">
        <v>645</v>
      </c>
      <c r="VP4" t="s">
        <v>646</v>
      </c>
      <c r="VQ4" t="s">
        <v>647</v>
      </c>
      <c r="VR4" t="s">
        <v>648</v>
      </c>
      <c r="VS4" t="s">
        <v>649</v>
      </c>
      <c r="VT4" t="s">
        <v>650</v>
      </c>
      <c r="VU4" t="s">
        <v>651</v>
      </c>
      <c r="VV4" t="s">
        <v>652</v>
      </c>
      <c r="VW4" t="s">
        <v>653</v>
      </c>
      <c r="VX4" t="s">
        <v>654</v>
      </c>
      <c r="VY4" t="s">
        <v>655</v>
      </c>
      <c r="VZ4" t="s">
        <v>656</v>
      </c>
      <c r="WA4" t="s">
        <v>657</v>
      </c>
      <c r="WB4" t="s">
        <v>658</v>
      </c>
      <c r="WC4" t="s">
        <v>659</v>
      </c>
      <c r="WD4" t="s">
        <v>660</v>
      </c>
      <c r="WE4" t="s">
        <v>661</v>
      </c>
      <c r="WF4" t="s">
        <v>662</v>
      </c>
      <c r="WG4" t="s">
        <v>663</v>
      </c>
      <c r="WH4" t="s">
        <v>664</v>
      </c>
      <c r="WI4" t="s">
        <v>665</v>
      </c>
      <c r="WJ4" t="s">
        <v>666</v>
      </c>
      <c r="WK4" t="s">
        <v>667</v>
      </c>
      <c r="WL4" t="s">
        <v>668</v>
      </c>
      <c r="WM4" t="s">
        <v>669</v>
      </c>
      <c r="WN4" t="s">
        <v>670</v>
      </c>
      <c r="WO4" t="s">
        <v>671</v>
      </c>
      <c r="WP4" t="s">
        <v>672</v>
      </c>
      <c r="WQ4" t="s">
        <v>673</v>
      </c>
      <c r="WR4" t="s">
        <v>674</v>
      </c>
      <c r="WS4" t="s">
        <v>675</v>
      </c>
      <c r="WT4" t="s">
        <v>676</v>
      </c>
      <c r="WU4" t="s">
        <v>677</v>
      </c>
      <c r="WV4" t="s">
        <v>678</v>
      </c>
      <c r="WW4" t="s">
        <v>679</v>
      </c>
      <c r="WX4" t="s">
        <v>680</v>
      </c>
      <c r="WY4" t="s">
        <v>681</v>
      </c>
      <c r="WZ4" t="s">
        <v>682</v>
      </c>
      <c r="XA4" t="s">
        <v>683</v>
      </c>
      <c r="XB4" t="s">
        <v>684</v>
      </c>
      <c r="XC4" t="s">
        <v>685</v>
      </c>
      <c r="XD4" t="s">
        <v>686</v>
      </c>
      <c r="XE4" t="s">
        <v>687</v>
      </c>
      <c r="XF4" t="s">
        <v>688</v>
      </c>
      <c r="XG4" t="s">
        <v>689</v>
      </c>
      <c r="XH4" t="s">
        <v>690</v>
      </c>
      <c r="XI4" t="s">
        <v>691</v>
      </c>
      <c r="XJ4" t="s">
        <v>692</v>
      </c>
      <c r="XK4" t="s">
        <v>693</v>
      </c>
      <c r="XL4" t="s">
        <v>694</v>
      </c>
      <c r="XM4" t="s">
        <v>695</v>
      </c>
      <c r="XN4" t="s">
        <v>696</v>
      </c>
      <c r="XO4" t="s">
        <v>697</v>
      </c>
      <c r="XP4" t="s">
        <v>698</v>
      </c>
      <c r="XQ4" t="s">
        <v>699</v>
      </c>
      <c r="XR4" t="s">
        <v>700</v>
      </c>
      <c r="XS4" t="s">
        <v>701</v>
      </c>
      <c r="XT4" t="s">
        <v>702</v>
      </c>
      <c r="XU4" t="s">
        <v>703</v>
      </c>
      <c r="XV4" t="s">
        <v>704</v>
      </c>
      <c r="XW4" t="s">
        <v>705</v>
      </c>
      <c r="XX4" t="s">
        <v>706</v>
      </c>
      <c r="XY4" t="s">
        <v>707</v>
      </c>
      <c r="XZ4" t="s">
        <v>708</v>
      </c>
      <c r="YA4" t="s">
        <v>709</v>
      </c>
      <c r="YB4" t="s">
        <v>710</v>
      </c>
      <c r="YC4" t="s">
        <v>711</v>
      </c>
      <c r="YD4" t="s">
        <v>712</v>
      </c>
      <c r="YE4" t="s">
        <v>713</v>
      </c>
      <c r="YF4" t="s">
        <v>714</v>
      </c>
      <c r="YG4" t="s">
        <v>715</v>
      </c>
      <c r="YH4" t="s">
        <v>716</v>
      </c>
      <c r="YI4" t="s">
        <v>717</v>
      </c>
      <c r="YJ4" t="s">
        <v>718</v>
      </c>
      <c r="YK4" t="s">
        <v>719</v>
      </c>
      <c r="YL4" t="s">
        <v>720</v>
      </c>
      <c r="YM4" t="s">
        <v>721</v>
      </c>
      <c r="YN4" t="s">
        <v>722</v>
      </c>
      <c r="YO4" t="s">
        <v>723</v>
      </c>
      <c r="YP4" t="s">
        <v>724</v>
      </c>
      <c r="YQ4" t="s">
        <v>725</v>
      </c>
      <c r="YR4" t="s">
        <v>726</v>
      </c>
      <c r="YS4" t="s">
        <v>727</v>
      </c>
      <c r="YT4" t="s">
        <v>728</v>
      </c>
      <c r="YU4" t="s">
        <v>729</v>
      </c>
      <c r="YV4" t="s">
        <v>730</v>
      </c>
      <c r="YW4" t="s">
        <v>731</v>
      </c>
      <c r="YX4" t="s">
        <v>732</v>
      </c>
      <c r="YY4" t="s">
        <v>733</v>
      </c>
      <c r="YZ4" t="s">
        <v>734</v>
      </c>
      <c r="ZA4" t="s">
        <v>735</v>
      </c>
      <c r="ZB4" t="s">
        <v>736</v>
      </c>
      <c r="ZC4" t="s">
        <v>737</v>
      </c>
      <c r="ZD4" t="s">
        <v>738</v>
      </c>
      <c r="ZE4" t="s">
        <v>739</v>
      </c>
      <c r="ZF4" t="s">
        <v>740</v>
      </c>
      <c r="ZG4" t="s">
        <v>741</v>
      </c>
      <c r="ZH4" t="s">
        <v>742</v>
      </c>
      <c r="ZI4" t="s">
        <v>743</v>
      </c>
      <c r="ZJ4" t="s">
        <v>744</v>
      </c>
      <c r="ZK4" t="s">
        <v>745</v>
      </c>
      <c r="ZL4" t="s">
        <v>746</v>
      </c>
      <c r="ZM4" t="s">
        <v>747</v>
      </c>
      <c r="ZN4" t="s">
        <v>748</v>
      </c>
      <c r="ZO4" t="s">
        <v>749</v>
      </c>
      <c r="ZP4" t="s">
        <v>750</v>
      </c>
      <c r="ZQ4" t="s">
        <v>751</v>
      </c>
      <c r="ZR4" t="s">
        <v>752</v>
      </c>
      <c r="ZS4" t="s">
        <v>753</v>
      </c>
      <c r="ZT4" t="s">
        <v>754</v>
      </c>
      <c r="ZU4" t="s">
        <v>755</v>
      </c>
      <c r="ZV4" t="s">
        <v>756</v>
      </c>
      <c r="ZW4" t="s">
        <v>757</v>
      </c>
      <c r="ZX4" t="s">
        <v>758</v>
      </c>
      <c r="ZY4" t="s">
        <v>759</v>
      </c>
      <c r="ZZ4" t="s">
        <v>760</v>
      </c>
      <c r="AAA4" t="s">
        <v>761</v>
      </c>
      <c r="AAB4" t="s">
        <v>762</v>
      </c>
    </row>
    <row r="5" spans="1:704" x14ac:dyDescent="0.2">
      <c r="A5" s="6" t="s">
        <v>835</v>
      </c>
      <c r="B5" s="89" t="s">
        <v>843</v>
      </c>
      <c r="C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2.5335648148148149E-2</v>
      </c>
      <c r="F5" s="9">
        <f>Tabelle2[[#This Row],[Spalte4]]/Tabelle2[[#This Row],[Spalte3]]</f>
        <v>2.5335648148148149E-2</v>
      </c>
      <c r="G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" s="44" t="str">
        <f>IF(Tabelle2[[#This Row],[Spalte11]]&lt;5, 1, IF(Tabelle2[[#This Row],[Spalte11]]&gt;4, ""))</f>
        <v/>
      </c>
      <c r="T5" s="30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" s="44" t="str">
        <f>IF(Tabelle2[[#This Row],[Spalte6]]&lt;5, 1, IF(Tabelle2[[#This Row],[Spalte6]]&gt;4, ""))</f>
        <v/>
      </c>
      <c r="Z5" s="30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" s="44" t="str">
        <f>IF(Tabelle2[[#This Row],[Spalte17]]&lt;5, 1, IF(Tabelle2[[#This Row],[Spalte17]]&gt;4, ""))</f>
        <v/>
      </c>
      <c r="AB5" s="84" t="s">
        <v>990</v>
      </c>
      <c r="AC5" s="173">
        <v>13</v>
      </c>
      <c r="AD5" s="85">
        <v>2.5335648148148149E-2</v>
      </c>
      <c r="AE5" s="86">
        <v>2</v>
      </c>
      <c r="AF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" s="80" t="str">
        <f>IF(Tabelle2[[#This Row],[Spalte25]]&lt;5, 1, IF(Tabelle2[[#This Row],[Spalte25]]&gt;4, ""))</f>
        <v/>
      </c>
      <c r="AL5" s="3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" s="80" t="str">
        <f>IF(Tabelle2[[#This Row],[Spalte31]]&lt;5, 1, IF(Tabelle2[[#This Row],[Spalte31]]&gt;4, ""))</f>
        <v/>
      </c>
      <c r="AR5" s="35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" s="80" t="str">
        <f>IF(Tabelle2[[#This Row],[Spalte37]]&lt;5, 1, IF(Tabelle2[[#This Row],[Spalte37]]&gt;4, ""))</f>
        <v/>
      </c>
      <c r="AX5" s="35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" s="80" t="str">
        <f>IF(Tabelle2[[#This Row],[Spalte43]]&lt;5, 1, IF(Tabelle2[[#This Row],[Spalte43]]&gt;4, ""))</f>
        <v/>
      </c>
      <c r="BD5" s="35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" s="80" t="str">
        <f>IF(Tabelle2[[#This Row],[Spalte49]]&lt;5, 1, IF(Tabelle2[[#This Row],[Spalte49]]&gt;4, ""))</f>
        <v/>
      </c>
      <c r="BJ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" s="137" t="str">
        <f>IF(Tabelle2[[#This Row],[Spalte60]]&lt;5, 1, IF(Tabelle2[[#This Row],[Spalte60]]&gt;4, ""))</f>
        <v/>
      </c>
      <c r="BP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" s="65" t="str">
        <f>IF(Tabelle2[[#This Row],[Spalte66]]&lt;5, 1, IF(Tabelle2[[#This Row],[Spalte66]]&gt;4, ""))</f>
        <v/>
      </c>
      <c r="BV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" s="190" t="str">
        <f>IF(Tabelle2[[#This Row],[Spalte72]]&lt;5, 1, IF(Tabelle2[[#This Row],[Spalte72]]&gt;4, ""))</f>
        <v/>
      </c>
      <c r="CB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" s="35" t="str">
        <f>IF(Tabelle2[[#This Row],[Spalte78]]&lt;5, 1, IF(Tabelle2[[#This Row],[Spalte78]]&gt;4, ""))</f>
        <v/>
      </c>
      <c r="CH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" s="221" t="str">
        <f>IF(Tabelle2[[#This Row],[Spalte84]]&lt;5, 1, IF(Tabelle2[[#This Row],[Spalte84]]&gt;4, ""))</f>
        <v/>
      </c>
    </row>
    <row r="6" spans="1:704" x14ac:dyDescent="0.2">
      <c r="B6" s="87" t="s">
        <v>0</v>
      </c>
      <c r="K6" s="30"/>
      <c r="L6" s="34"/>
      <c r="M6" s="30"/>
      <c r="N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" s="44" t="str">
        <f>IF(Tabelle2[[#This Row],[Spalte11]]&lt;5, 1, IF(Tabelle2[[#This Row],[Spalte11]]&gt;4, ""))</f>
        <v/>
      </c>
      <c r="Q6" s="32"/>
      <c r="R6" s="32"/>
      <c r="S6" s="32"/>
      <c r="T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" s="50" t="str">
        <f>IF(Tabelle2[[#This Row],[Spalte6]]&lt;5, 1, IF(Tabelle2[[#This Row],[Spalte6]]&gt;4, ""))</f>
        <v/>
      </c>
      <c r="Z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" s="65" t="str">
        <f>IF(Tabelle2[[#This Row],[Spalte17]]&lt;5, 1, IF(Tabelle2[[#This Row],[Spalte17]]&gt;4, ""))</f>
        <v/>
      </c>
      <c r="AF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" s="80" t="str">
        <f>IF(Tabelle2[[#This Row],[Spalte25]]&lt;5, 1, IF(Tabelle2[[#This Row],[Spalte25]]&gt;4, ""))</f>
        <v/>
      </c>
      <c r="AL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" s="95" t="str">
        <f>IF(Tabelle2[[#This Row],[Spalte31]]&lt;5, 1, IF(Tabelle2[[#This Row],[Spalte31]]&gt;4, ""))</f>
        <v/>
      </c>
      <c r="AR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" s="112" t="str">
        <f>IF(Tabelle2[[#This Row],[Spalte37]]&lt;5, 1, IF(Tabelle2[[#This Row],[Spalte37]]&gt;4, ""))</f>
        <v/>
      </c>
      <c r="AX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" s="120" t="str">
        <f>IF(Tabelle2[[#This Row],[Spalte43]]&lt;5, 1, IF(Tabelle2[[#This Row],[Spalte43]]&gt;4, ""))</f>
        <v/>
      </c>
      <c r="BD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" s="128" t="str">
        <f>IF(Tabelle2[[#This Row],[Spalte49]]&lt;5, 1, IF(Tabelle2[[#This Row],[Spalte49]]&gt;4, ""))</f>
        <v/>
      </c>
      <c r="BJ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" s="137" t="str">
        <f>IF(Tabelle2[[#This Row],[Spalte60]]&lt;5, 1, IF(Tabelle2[[#This Row],[Spalte60]]&gt;4, ""))</f>
        <v/>
      </c>
      <c r="BP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" s="65" t="str">
        <f>IF(Tabelle2[[#This Row],[Spalte66]]&lt;5, 1, IF(Tabelle2[[#This Row],[Spalte66]]&gt;4, ""))</f>
        <v/>
      </c>
      <c r="BV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" s="190" t="str">
        <f>IF(Tabelle2[[#This Row],[Spalte72]]&lt;5, 1, IF(Tabelle2[[#This Row],[Spalte72]]&gt;4, ""))</f>
        <v/>
      </c>
      <c r="CB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" s="35" t="str">
        <f>IF(Tabelle2[[#This Row],[Spalte78]]&lt;5, 1, IF(Tabelle2[[#This Row],[Spalte78]]&gt;4, ""))</f>
        <v/>
      </c>
      <c r="CH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" s="221" t="str">
        <f>IF(Tabelle2[[#This Row],[Spalte84]]&lt;5, 1, IF(Tabelle2[[#This Row],[Spalte84]]&gt;4, ""))</f>
        <v/>
      </c>
    </row>
    <row r="7" spans="1:704" x14ac:dyDescent="0.2">
      <c r="A7" t="s">
        <v>835</v>
      </c>
      <c r="B7" s="89" t="s">
        <v>1034</v>
      </c>
      <c r="C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</v>
      </c>
      <c r="F7" s="9" t="e">
        <f>Tabelle2[[#This Row],[Spalte4]]/Tabelle2[[#This Row],[Spalte3]]</f>
        <v>#DIV/0!</v>
      </c>
      <c r="G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" s="44" t="str">
        <f>IF(Tabelle2[[#This Row],[Spalte11]]&lt;5, 1, IF(Tabelle2[[#This Row],[Spalte11]]&gt;4, ""))</f>
        <v/>
      </c>
      <c r="T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" s="40" t="str">
        <f>IF(Tabelle2[[#This Row],[Spalte6]]&lt;5, 1, IF(Tabelle2[[#This Row],[Spalte6]]&gt;4, ""))</f>
        <v/>
      </c>
      <c r="Z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" s="65" t="str">
        <f>IF(Tabelle2[[#This Row],[Spalte17]]&lt;5, 1, IF(Tabelle2[[#This Row],[Spalte17]]&gt;4, ""))</f>
        <v/>
      </c>
      <c r="AF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" s="80" t="str">
        <f>IF(Tabelle2[[#This Row],[Spalte25]]&lt;5, 1, IF(Tabelle2[[#This Row],[Spalte25]]&gt;4, ""))</f>
        <v/>
      </c>
      <c r="AL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" s="95" t="str">
        <f>IF(Tabelle2[[#This Row],[Spalte31]]&lt;5, 1, IF(Tabelle2[[#This Row],[Spalte31]]&gt;4, ""))</f>
        <v/>
      </c>
      <c r="AN7" s="143">
        <v>24</v>
      </c>
      <c r="AO7" s="145">
        <v>15</v>
      </c>
      <c r="AP7" s="144">
        <v>0</v>
      </c>
      <c r="AQ7" s="145">
        <v>0</v>
      </c>
      <c r="AR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" s="112" t="str">
        <f>IF(Tabelle2[[#This Row],[Spalte37]]&lt;5, 1, IF(Tabelle2[[#This Row],[Spalte37]]&gt;4, ""))</f>
        <v/>
      </c>
      <c r="AX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" s="120" t="str">
        <f>IF(Tabelle2[[#This Row],[Spalte43]]&lt;5, 1, IF(Tabelle2[[#This Row],[Spalte43]]&gt;4, ""))</f>
        <v/>
      </c>
      <c r="BD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" s="128" t="str">
        <f>IF(Tabelle2[[#This Row],[Spalte49]]&lt;5, 1, IF(Tabelle2[[#This Row],[Spalte49]]&gt;4, ""))</f>
        <v/>
      </c>
      <c r="BJ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" s="137" t="str">
        <f>IF(Tabelle2[[#This Row],[Spalte60]]&lt;5, 1, IF(Tabelle2[[#This Row],[Spalte60]]&gt;4, ""))</f>
        <v/>
      </c>
      <c r="BP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" s="65" t="str">
        <f>IF(Tabelle2[[#This Row],[Spalte66]]&lt;5, 1, IF(Tabelle2[[#This Row],[Spalte66]]&gt;4, ""))</f>
        <v/>
      </c>
      <c r="BV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" s="190" t="str">
        <f>IF(Tabelle2[[#This Row],[Spalte72]]&lt;5, 1, IF(Tabelle2[[#This Row],[Spalte72]]&gt;4, ""))</f>
        <v/>
      </c>
      <c r="CB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" s="35" t="str">
        <f>IF(Tabelle2[[#This Row],[Spalte78]]&lt;5, 1, IF(Tabelle2[[#This Row],[Spalte78]]&gt;4, ""))</f>
        <v/>
      </c>
      <c r="CH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" s="221" t="str">
        <f>IF(Tabelle2[[#This Row],[Spalte84]]&lt;5, 1, IF(Tabelle2[[#This Row],[Spalte84]]&gt;4, ""))</f>
        <v/>
      </c>
    </row>
    <row r="8" spans="1:704" x14ac:dyDescent="0.2">
      <c r="A8" t="s">
        <v>835</v>
      </c>
      <c r="B8" s="89" t="s">
        <v>880</v>
      </c>
      <c r="C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2.3657407407407408E-2</v>
      </c>
      <c r="F8" s="9">
        <f>Tabelle2[[#This Row],[Spalte4]]/Tabelle2[[#This Row],[Spalte3]]</f>
        <v>2.3657407407407408E-2</v>
      </c>
      <c r="G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" s="44" t="str">
        <f>IF(Tabelle2[[#This Row],[Spalte11]]&lt;5, 1, IF(Tabelle2[[#This Row],[Spalte11]]&gt;4, ""))</f>
        <v/>
      </c>
      <c r="T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" s="40" t="str">
        <f>IF(Tabelle2[[#This Row],[Spalte6]]&lt;5, 1, IF(Tabelle2[[#This Row],[Spalte6]]&gt;4, ""))</f>
        <v/>
      </c>
      <c r="Z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" s="65" t="str">
        <f>IF(Tabelle2[[#This Row],[Spalte17]]&lt;5, 1, IF(Tabelle2[[#This Row],[Spalte17]]&gt;4, ""))</f>
        <v/>
      </c>
      <c r="AB8" s="84" t="s">
        <v>972</v>
      </c>
      <c r="AC8" s="173">
        <v>54</v>
      </c>
      <c r="AD8" s="85">
        <v>2.3657407407407408E-2</v>
      </c>
      <c r="AE8" s="86">
        <v>3</v>
      </c>
      <c r="AF8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3</v>
      </c>
      <c r="AG8" s="80">
        <f>IF(Tabelle2[[#This Row],[Spalte25]]&lt;5, 1, IF(Tabelle2[[#This Row],[Spalte25]]&gt;4, ""))</f>
        <v>1</v>
      </c>
      <c r="AL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" s="95" t="str">
        <f>IF(Tabelle2[[#This Row],[Spalte31]]&lt;5, 1, IF(Tabelle2[[#This Row],[Spalte31]]&gt;4, ""))</f>
        <v/>
      </c>
      <c r="AR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" s="112" t="str">
        <f>IF(Tabelle2[[#This Row],[Spalte37]]&lt;5, 1, IF(Tabelle2[[#This Row],[Spalte37]]&gt;4, ""))</f>
        <v/>
      </c>
      <c r="AX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" s="120" t="str">
        <f>IF(Tabelle2[[#This Row],[Spalte43]]&lt;5, 1, IF(Tabelle2[[#This Row],[Spalte43]]&gt;4, ""))</f>
        <v/>
      </c>
      <c r="BD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" s="128" t="str">
        <f>IF(Tabelle2[[#This Row],[Spalte49]]&lt;5, 1, IF(Tabelle2[[#This Row],[Spalte49]]&gt;4, ""))</f>
        <v/>
      </c>
      <c r="BJ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" s="137" t="str">
        <f>IF(Tabelle2[[#This Row],[Spalte60]]&lt;5, 1, IF(Tabelle2[[#This Row],[Spalte60]]&gt;4, ""))</f>
        <v/>
      </c>
      <c r="BP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" s="65" t="str">
        <f>IF(Tabelle2[[#This Row],[Spalte66]]&lt;5, 1, IF(Tabelle2[[#This Row],[Spalte66]]&gt;4, ""))</f>
        <v/>
      </c>
      <c r="BV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" s="190" t="str">
        <f>IF(Tabelle2[[#This Row],[Spalte72]]&lt;5, 1, IF(Tabelle2[[#This Row],[Spalte72]]&gt;4, ""))</f>
        <v/>
      </c>
      <c r="CB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" s="35" t="str">
        <f>IF(Tabelle2[[#This Row],[Spalte78]]&lt;5, 1, IF(Tabelle2[[#This Row],[Spalte78]]&gt;4, ""))</f>
        <v/>
      </c>
      <c r="CH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" s="221" t="str">
        <f>IF(Tabelle2[[#This Row],[Spalte84]]&lt;5, 1, IF(Tabelle2[[#This Row],[Spalte84]]&gt;4, ""))</f>
        <v/>
      </c>
    </row>
    <row r="9" spans="1:704" x14ac:dyDescent="0.2">
      <c r="A9" s="6" t="s">
        <v>835</v>
      </c>
      <c r="B9" s="89" t="s">
        <v>845</v>
      </c>
      <c r="C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1.5046296296296297E-4</v>
      </c>
      <c r="F9" s="9">
        <f>Tabelle2[[#This Row],[Spalte4]]/Tabelle2[[#This Row],[Spalte3]]</f>
        <v>1.5046296296296297E-4</v>
      </c>
      <c r="G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" s="44" t="str">
        <f>IF(Tabelle2[[#This Row],[Spalte11]]&lt;5, 1, IF(Tabelle2[[#This Row],[Spalte11]]&gt;4, ""))</f>
        <v/>
      </c>
      <c r="T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" s="40" t="str">
        <f>IF(Tabelle2[[#This Row],[Spalte6]]&lt;5, 1, IF(Tabelle2[[#This Row],[Spalte6]]&gt;4, ""))</f>
        <v/>
      </c>
      <c r="Z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" s="65" t="str">
        <f>IF(Tabelle2[[#This Row],[Spalte17]]&lt;5, 1, IF(Tabelle2[[#This Row],[Spalte17]]&gt;4, ""))</f>
        <v/>
      </c>
      <c r="AB9" s="84" t="s">
        <v>991</v>
      </c>
      <c r="AC9" s="173">
        <v>1</v>
      </c>
      <c r="AD9" s="85">
        <v>1.5046296296296297E-4</v>
      </c>
      <c r="AE9" s="86">
        <v>0</v>
      </c>
      <c r="AF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" s="80" t="str">
        <f>IF(Tabelle2[[#This Row],[Spalte25]]&lt;5, 1, IF(Tabelle2[[#This Row],[Spalte25]]&gt;4, ""))</f>
        <v/>
      </c>
      <c r="AL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" s="95" t="str">
        <f>IF(Tabelle2[[#This Row],[Spalte31]]&lt;5, 1, IF(Tabelle2[[#This Row],[Spalte31]]&gt;4, ""))</f>
        <v/>
      </c>
      <c r="AR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" s="112" t="str">
        <f>IF(Tabelle2[[#This Row],[Spalte37]]&lt;5, 1, IF(Tabelle2[[#This Row],[Spalte37]]&gt;4, ""))</f>
        <v/>
      </c>
      <c r="AX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" s="120" t="str">
        <f>IF(Tabelle2[[#This Row],[Spalte43]]&lt;5, 1, IF(Tabelle2[[#This Row],[Spalte43]]&gt;4, ""))</f>
        <v/>
      </c>
      <c r="BD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" s="128" t="str">
        <f>IF(Tabelle2[[#This Row],[Spalte49]]&lt;5, 1, IF(Tabelle2[[#This Row],[Spalte49]]&gt;4, ""))</f>
        <v/>
      </c>
      <c r="BJ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" s="137" t="str">
        <f>IF(Tabelle2[[#This Row],[Spalte60]]&lt;5, 1, IF(Tabelle2[[#This Row],[Spalte60]]&gt;4, ""))</f>
        <v/>
      </c>
      <c r="BP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" s="65" t="str">
        <f>IF(Tabelle2[[#This Row],[Spalte66]]&lt;5, 1, IF(Tabelle2[[#This Row],[Spalte66]]&gt;4, ""))</f>
        <v/>
      </c>
      <c r="BV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" s="190" t="str">
        <f>IF(Tabelle2[[#This Row],[Spalte72]]&lt;5, 1, IF(Tabelle2[[#This Row],[Spalte72]]&gt;4, ""))</f>
        <v/>
      </c>
      <c r="CB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" s="35" t="str">
        <f>IF(Tabelle2[[#This Row],[Spalte78]]&lt;5, 1, IF(Tabelle2[[#This Row],[Spalte78]]&gt;4, ""))</f>
        <v/>
      </c>
      <c r="CH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" s="221" t="str">
        <f>IF(Tabelle2[[#This Row],[Spalte84]]&lt;5, 1, IF(Tabelle2[[#This Row],[Spalte84]]&gt;4, ""))</f>
        <v/>
      </c>
    </row>
    <row r="10" spans="1:704" x14ac:dyDescent="0.2">
      <c r="A10" t="s">
        <v>835</v>
      </c>
      <c r="B10" s="89" t="s">
        <v>829</v>
      </c>
      <c r="C1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1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1.2905092592592593E-2</v>
      </c>
      <c r="F10" s="9">
        <f>Tabelle2[[#This Row],[Spalte4]]/Tabelle2[[#This Row],[Spalte3]]</f>
        <v>2.5810185185185185E-3</v>
      </c>
      <c r="G1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" s="44" t="str">
        <f>IF(Tabelle2[[#This Row],[Spalte11]]&lt;5, 1, IF(Tabelle2[[#This Row],[Spalte11]]&gt;4, ""))</f>
        <v/>
      </c>
      <c r="P10" s="54">
        <v>11</v>
      </c>
      <c r="Q10" s="31">
        <v>9</v>
      </c>
      <c r="R10" s="33">
        <v>1.8750000000000001E-3</v>
      </c>
      <c r="S10" s="31">
        <v>0</v>
      </c>
      <c r="T1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" s="50" t="str">
        <f>IF(Tabelle2[[#This Row],[Spalte6]]&lt;5, 1, IF(Tabelle2[[#This Row],[Spalte6]]&gt;4, ""))</f>
        <v/>
      </c>
      <c r="V10" s="70">
        <v>48</v>
      </c>
      <c r="W10" s="13">
        <v>40</v>
      </c>
      <c r="X10" s="12">
        <v>1.7245370370370372E-3</v>
      </c>
      <c r="Y10" s="13">
        <v>0</v>
      </c>
      <c r="Z1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" s="65" t="str">
        <f>IF(Tabelle2[[#This Row],[Spalte17]]&lt;5, 1, IF(Tabelle2[[#This Row],[Spalte17]]&gt;4, ""))</f>
        <v/>
      </c>
      <c r="AB10" s="84" t="s">
        <v>983</v>
      </c>
      <c r="AC10" s="173">
        <v>12</v>
      </c>
      <c r="AD10" s="85">
        <v>1.4004629629629629E-3</v>
      </c>
      <c r="AE10" s="86">
        <v>0</v>
      </c>
      <c r="AF1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" s="80" t="str">
        <f>IF(Tabelle2[[#This Row],[Spalte25]]&lt;5, 1, IF(Tabelle2[[#This Row],[Spalte25]]&gt;4, ""))</f>
        <v/>
      </c>
      <c r="AL1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" s="95" t="str">
        <f>IF(Tabelle2[[#This Row],[Spalte31]]&lt;5, 1, IF(Tabelle2[[#This Row],[Spalte31]]&gt;4, ""))</f>
        <v/>
      </c>
      <c r="AR1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" s="112" t="str">
        <f>IF(Tabelle2[[#This Row],[Spalte37]]&lt;5, 1, IF(Tabelle2[[#This Row],[Spalte37]]&gt;4, ""))</f>
        <v/>
      </c>
      <c r="AX1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" s="120" t="str">
        <f>IF(Tabelle2[[#This Row],[Spalte43]]&lt;5, 1, IF(Tabelle2[[#This Row],[Spalte43]]&gt;4, ""))</f>
        <v/>
      </c>
      <c r="BD1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" s="128" t="str">
        <f>IF(Tabelle2[[#This Row],[Spalte49]]&lt;5, 1, IF(Tabelle2[[#This Row],[Spalte49]]&gt;4, ""))</f>
        <v/>
      </c>
      <c r="BF10" s="180">
        <v>4</v>
      </c>
      <c r="BG10" s="181">
        <v>1</v>
      </c>
      <c r="BH10" s="182">
        <v>2.3263888888888891E-3</v>
      </c>
      <c r="BI10" s="181">
        <v>0</v>
      </c>
      <c r="BJ1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" s="137" t="str">
        <f>IF(Tabelle2[[#This Row],[Spalte60]]&lt;5, 1, IF(Tabelle2[[#This Row],[Spalte60]]&gt;4, ""))</f>
        <v/>
      </c>
      <c r="BL10" s="70">
        <v>8</v>
      </c>
      <c r="BM10" s="170">
        <v>2</v>
      </c>
      <c r="BN10" s="12">
        <v>5.5787037037037029E-3</v>
      </c>
      <c r="BO10" s="170">
        <v>0</v>
      </c>
      <c r="BP1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" s="65" t="str">
        <f>IF(Tabelle2[[#This Row],[Spalte66]]&lt;5, 1, IF(Tabelle2[[#This Row],[Spalte66]]&gt;4, ""))</f>
        <v/>
      </c>
      <c r="BV1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" s="190" t="str">
        <f>IF(Tabelle2[[#This Row],[Spalte72]]&lt;5, 1, IF(Tabelle2[[#This Row],[Spalte72]]&gt;4, ""))</f>
        <v/>
      </c>
      <c r="CB1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" s="35" t="str">
        <f>IF(Tabelle2[[#This Row],[Spalte78]]&lt;5, 1, IF(Tabelle2[[#This Row],[Spalte78]]&gt;4, ""))</f>
        <v/>
      </c>
      <c r="CH1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" s="221" t="str">
        <f>IF(Tabelle2[[#This Row],[Spalte84]]&lt;5, 1, IF(Tabelle2[[#This Row],[Spalte84]]&gt;4, ""))</f>
        <v/>
      </c>
    </row>
    <row r="11" spans="1:704" x14ac:dyDescent="0.2">
      <c r="A11" t="s">
        <v>835</v>
      </c>
      <c r="B11" s="89" t="s">
        <v>874</v>
      </c>
      <c r="C1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1.2465277777777777E-2</v>
      </c>
      <c r="F11" s="9">
        <f>Tabelle2[[#This Row],[Spalte4]]/Tabelle2[[#This Row],[Spalte3]]</f>
        <v>1.2465277777777777E-2</v>
      </c>
      <c r="G1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1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" s="44" t="str">
        <f>IF(Tabelle2[[#This Row],[Spalte11]]&lt;5, 1, IF(Tabelle2[[#This Row],[Spalte11]]&gt;4, ""))</f>
        <v/>
      </c>
      <c r="T1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" s="40" t="str">
        <f>IF(Tabelle2[[#This Row],[Spalte6]]&lt;5, 1, IF(Tabelle2[[#This Row],[Spalte6]]&gt;4, ""))</f>
        <v/>
      </c>
      <c r="Z1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" s="65" t="str">
        <f>IF(Tabelle2[[#This Row],[Spalte17]]&lt;5, 1, IF(Tabelle2[[#This Row],[Spalte17]]&gt;4, ""))</f>
        <v/>
      </c>
      <c r="AB11" s="84" t="s">
        <v>984</v>
      </c>
      <c r="AC11" s="173">
        <v>49</v>
      </c>
      <c r="AD11" s="85">
        <v>1.2465277777777777E-2</v>
      </c>
      <c r="AE11" s="86">
        <v>4</v>
      </c>
      <c r="AF11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8</v>
      </c>
      <c r="AG11" s="80" t="str">
        <f>IF(Tabelle2[[#This Row],[Spalte25]]&lt;5, 1, IF(Tabelle2[[#This Row],[Spalte25]]&gt;4, ""))</f>
        <v/>
      </c>
      <c r="AL1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" s="95" t="str">
        <f>IF(Tabelle2[[#This Row],[Spalte31]]&lt;5, 1, IF(Tabelle2[[#This Row],[Spalte31]]&gt;4, ""))</f>
        <v/>
      </c>
      <c r="AR1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" s="112" t="str">
        <f>IF(Tabelle2[[#This Row],[Spalte37]]&lt;5, 1, IF(Tabelle2[[#This Row],[Spalte37]]&gt;4, ""))</f>
        <v/>
      </c>
      <c r="AX1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" s="120" t="str">
        <f>IF(Tabelle2[[#This Row],[Spalte43]]&lt;5, 1, IF(Tabelle2[[#This Row],[Spalte43]]&gt;4, ""))</f>
        <v/>
      </c>
      <c r="BD1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" s="128" t="str">
        <f>IF(Tabelle2[[#This Row],[Spalte49]]&lt;5, 1, IF(Tabelle2[[#This Row],[Spalte49]]&gt;4, ""))</f>
        <v/>
      </c>
      <c r="BJ1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" s="137" t="str">
        <f>IF(Tabelle2[[#This Row],[Spalte60]]&lt;5, 1, IF(Tabelle2[[#This Row],[Spalte60]]&gt;4, ""))</f>
        <v/>
      </c>
      <c r="BP1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" s="65" t="str">
        <f>IF(Tabelle2[[#This Row],[Spalte66]]&lt;5, 1, IF(Tabelle2[[#This Row],[Spalte66]]&gt;4, ""))</f>
        <v/>
      </c>
      <c r="BV1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" s="190" t="str">
        <f>IF(Tabelle2[[#This Row],[Spalte72]]&lt;5, 1, IF(Tabelle2[[#This Row],[Spalte72]]&gt;4, ""))</f>
        <v/>
      </c>
      <c r="CB1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" s="35" t="str">
        <f>IF(Tabelle2[[#This Row],[Spalte78]]&lt;5, 1, IF(Tabelle2[[#This Row],[Spalte78]]&gt;4, ""))</f>
        <v/>
      </c>
      <c r="CH1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" s="221" t="str">
        <f>IF(Tabelle2[[#This Row],[Spalte84]]&lt;5, 1, IF(Tabelle2[[#This Row],[Spalte84]]&gt;4, ""))</f>
        <v/>
      </c>
    </row>
    <row r="12" spans="1:704" x14ac:dyDescent="0.2">
      <c r="A12" t="s">
        <v>835</v>
      </c>
      <c r="B12" s="89" t="s">
        <v>1097</v>
      </c>
      <c r="C12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2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6.8287037037037036E-4</v>
      </c>
      <c r="F12" s="9">
        <f>Tabelle2[[#This Row],[Spalte4]]/Tabelle2[[#This Row],[Spalte3]]</f>
        <v>6.8287037037037036E-4</v>
      </c>
      <c r="G1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2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" s="196" t="str">
        <f>IF(Tabelle2[[#This Row],[Spalte11]]&lt;5, 1, IF(Tabelle2[[#This Row],[Spalte11]]&gt;4, ""))</f>
        <v/>
      </c>
      <c r="T12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" s="198" t="str">
        <f>IF(Tabelle2[[#This Row],[Spalte6]]&lt;5, 1, IF(Tabelle2[[#This Row],[Spalte6]]&gt;4, ""))</f>
        <v/>
      </c>
      <c r="Z12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" s="199" t="str">
        <f>IF(Tabelle2[[#This Row],[Spalte17]]&lt;5, 1, IF(Tabelle2[[#This Row],[Spalte17]]&gt;4, ""))</f>
        <v/>
      </c>
      <c r="AF12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" s="200" t="str">
        <f>IF(Tabelle2[[#This Row],[Spalte25]]&lt;5, 1, IF(Tabelle2[[#This Row],[Spalte25]]&gt;4, ""))</f>
        <v/>
      </c>
      <c r="AL12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" s="96" t="str">
        <f>IF(Tabelle2[[#This Row],[Spalte31]]&lt;5, 1, IF(Tabelle2[[#This Row],[Spalte31]]&gt;4, ""))</f>
        <v/>
      </c>
      <c r="AR12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" s="202" t="str">
        <f>IF(Tabelle2[[#This Row],[Spalte37]]&lt;5, 1, IF(Tabelle2[[#This Row],[Spalte37]]&gt;4, ""))</f>
        <v/>
      </c>
      <c r="AX12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" s="203" t="str">
        <f>IF(Tabelle2[[#This Row],[Spalte43]]&lt;5, 1, IF(Tabelle2[[#This Row],[Spalte43]]&gt;4, ""))</f>
        <v/>
      </c>
      <c r="BD12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" s="204" t="str">
        <f>IF(Tabelle2[[#This Row],[Spalte49]]&lt;5, 1, IF(Tabelle2[[#This Row],[Spalte49]]&gt;4, ""))</f>
        <v/>
      </c>
      <c r="BJ12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" s="185" t="str">
        <f>IF(Tabelle2[[#This Row],[Spalte60]]&lt;5, 1, IF(Tabelle2[[#This Row],[Spalte60]]&gt;4, ""))</f>
        <v/>
      </c>
      <c r="BP12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" s="199" t="str">
        <f>IF(Tabelle2[[#This Row],[Spalte66]]&lt;5, 1, IF(Tabelle2[[#This Row],[Spalte66]]&gt;4, ""))</f>
        <v/>
      </c>
      <c r="BV12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" s="191" t="str">
        <f>IF(Tabelle2[[#This Row],[Spalte72]]&lt;5, 1, IF(Tabelle2[[#This Row],[Spalte72]]&gt;4, ""))</f>
        <v/>
      </c>
      <c r="CB12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" s="79" t="str">
        <f>IF(Tabelle2[[#This Row],[Spalte78]]&lt;5, 1, IF(Tabelle2[[#This Row],[Spalte78]]&gt;4, ""))</f>
        <v/>
      </c>
      <c r="CD12" s="229">
        <v>26</v>
      </c>
      <c r="CE12" s="226">
        <v>18</v>
      </c>
      <c r="CF12" s="227">
        <v>6.8287037037037036E-4</v>
      </c>
      <c r="CG12" s="226">
        <v>0</v>
      </c>
      <c r="CH1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" s="225" t="str">
        <f>IF(Tabelle2[[#This Row],[Spalte84]]&lt;5, 1, IF(Tabelle2[[#This Row],[Spalte84]]&gt;4, ""))</f>
        <v/>
      </c>
    </row>
    <row r="13" spans="1:704" x14ac:dyDescent="0.2">
      <c r="A13" t="s">
        <v>835</v>
      </c>
      <c r="B13" s="89" t="s">
        <v>813</v>
      </c>
      <c r="C1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1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2.4652777777777776E-3</v>
      </c>
      <c r="F13" s="9">
        <f>Tabelle2[[#This Row],[Spalte4]]/Tabelle2[[#This Row],[Spalte3]]</f>
        <v>2.4652777777777776E-3</v>
      </c>
      <c r="G1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" s="44" t="str">
        <f>IF(Tabelle2[[#This Row],[Spalte11]]&lt;5, 1, IF(Tabelle2[[#This Row],[Spalte11]]&gt;4, ""))</f>
        <v/>
      </c>
      <c r="T1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" s="40" t="str">
        <f>IF(Tabelle2[[#This Row],[Spalte6]]&lt;5, 1, IF(Tabelle2[[#This Row],[Spalte6]]&gt;4, ""))</f>
        <v/>
      </c>
      <c r="V13" s="70">
        <v>27</v>
      </c>
      <c r="W13" s="170">
        <v>20</v>
      </c>
      <c r="X13" s="12">
        <v>2.4652777777777776E-3</v>
      </c>
      <c r="Y13" s="13">
        <v>0</v>
      </c>
      <c r="Z1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" s="65" t="str">
        <f>IF(Tabelle2[[#This Row],[Spalte17]]&lt;5, 1, IF(Tabelle2[[#This Row],[Spalte17]]&gt;4, ""))</f>
        <v/>
      </c>
      <c r="AF1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" s="80" t="str">
        <f>IF(Tabelle2[[#This Row],[Spalte25]]&lt;5, 1, IF(Tabelle2[[#This Row],[Spalte25]]&gt;4, ""))</f>
        <v/>
      </c>
      <c r="AL1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" s="95" t="str">
        <f>IF(Tabelle2[[#This Row],[Spalte31]]&lt;5, 1, IF(Tabelle2[[#This Row],[Spalte31]]&gt;4, ""))</f>
        <v/>
      </c>
      <c r="AR1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" s="112" t="str">
        <f>IF(Tabelle2[[#This Row],[Spalte37]]&lt;5, 1, IF(Tabelle2[[#This Row],[Spalte37]]&gt;4, ""))</f>
        <v/>
      </c>
      <c r="AX1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" s="120" t="str">
        <f>IF(Tabelle2[[#This Row],[Spalte43]]&lt;5, 1, IF(Tabelle2[[#This Row],[Spalte43]]&gt;4, ""))</f>
        <v/>
      </c>
      <c r="BD1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" s="128" t="str">
        <f>IF(Tabelle2[[#This Row],[Spalte49]]&lt;5, 1, IF(Tabelle2[[#This Row],[Spalte49]]&gt;4, ""))</f>
        <v/>
      </c>
      <c r="BJ1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" s="137" t="str">
        <f>IF(Tabelle2[[#This Row],[Spalte60]]&lt;5, 1, IF(Tabelle2[[#This Row],[Spalte60]]&gt;4, ""))</f>
        <v/>
      </c>
      <c r="BP1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" s="65" t="str">
        <f>IF(Tabelle2[[#This Row],[Spalte66]]&lt;5, 1, IF(Tabelle2[[#This Row],[Spalte66]]&gt;4, ""))</f>
        <v/>
      </c>
      <c r="BV1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" s="190" t="str">
        <f>IF(Tabelle2[[#This Row],[Spalte72]]&lt;5, 1, IF(Tabelle2[[#This Row],[Spalte72]]&gt;4, ""))</f>
        <v/>
      </c>
      <c r="CB1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" s="35" t="str">
        <f>IF(Tabelle2[[#This Row],[Spalte78]]&lt;5, 1, IF(Tabelle2[[#This Row],[Spalte78]]&gt;4, ""))</f>
        <v/>
      </c>
      <c r="CH1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" s="221" t="str">
        <f>IF(Tabelle2[[#This Row],[Spalte84]]&lt;5, 1, IF(Tabelle2[[#This Row],[Spalte84]]&gt;4, ""))</f>
        <v/>
      </c>
    </row>
    <row r="14" spans="1:704" x14ac:dyDescent="0.2">
      <c r="A14" t="s">
        <v>835</v>
      </c>
      <c r="B14" s="89" t="s">
        <v>1089</v>
      </c>
      <c r="C1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7.673611111111112E-3</v>
      </c>
      <c r="F14" s="9">
        <f>Tabelle2[[#This Row],[Spalte4]]/Tabelle2[[#This Row],[Spalte3]]</f>
        <v>7.673611111111112E-3</v>
      </c>
      <c r="G1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" s="196" t="str">
        <f>IF(Tabelle2[[#This Row],[Spalte11]]&lt;5, 1, IF(Tabelle2[[#This Row],[Spalte11]]&gt;4, ""))</f>
        <v/>
      </c>
      <c r="T1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" s="198" t="str">
        <f>IF(Tabelle2[[#This Row],[Spalte6]]&lt;5, 1, IF(Tabelle2[[#This Row],[Spalte6]]&gt;4, ""))</f>
        <v/>
      </c>
      <c r="Z1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" s="199" t="str">
        <f>IF(Tabelle2[[#This Row],[Spalte17]]&lt;5, 1, IF(Tabelle2[[#This Row],[Spalte17]]&gt;4, ""))</f>
        <v/>
      </c>
      <c r="AF1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" s="200" t="str">
        <f>IF(Tabelle2[[#This Row],[Spalte25]]&lt;5, 1, IF(Tabelle2[[#This Row],[Spalte25]]&gt;4, ""))</f>
        <v/>
      </c>
      <c r="AL1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" s="96" t="str">
        <f>IF(Tabelle2[[#This Row],[Spalte31]]&lt;5, 1, IF(Tabelle2[[#This Row],[Spalte31]]&gt;4, ""))</f>
        <v/>
      </c>
      <c r="AR1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" s="202" t="str">
        <f>IF(Tabelle2[[#This Row],[Spalte37]]&lt;5, 1, IF(Tabelle2[[#This Row],[Spalte37]]&gt;4, ""))</f>
        <v/>
      </c>
      <c r="AX1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" s="203" t="str">
        <f>IF(Tabelle2[[#This Row],[Spalte43]]&lt;5, 1, IF(Tabelle2[[#This Row],[Spalte43]]&gt;4, ""))</f>
        <v/>
      </c>
      <c r="BD1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" s="204" t="str">
        <f>IF(Tabelle2[[#This Row],[Spalte49]]&lt;5, 1, IF(Tabelle2[[#This Row],[Spalte49]]&gt;4, ""))</f>
        <v/>
      </c>
      <c r="BJ1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" s="185" t="str">
        <f>IF(Tabelle2[[#This Row],[Spalte60]]&lt;5, 1, IF(Tabelle2[[#This Row],[Spalte60]]&gt;4, ""))</f>
        <v/>
      </c>
      <c r="BP1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" s="199" t="str">
        <f>IF(Tabelle2[[#This Row],[Spalte66]]&lt;5, 1, IF(Tabelle2[[#This Row],[Spalte66]]&gt;4, ""))</f>
        <v/>
      </c>
      <c r="BV1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" s="191" t="str">
        <f>IF(Tabelle2[[#This Row],[Spalte72]]&lt;5, 1, IF(Tabelle2[[#This Row],[Spalte72]]&gt;4, ""))</f>
        <v/>
      </c>
      <c r="CB1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" s="79" t="str">
        <f>IF(Tabelle2[[#This Row],[Spalte78]]&lt;5, 1, IF(Tabelle2[[#This Row],[Spalte78]]&gt;4, ""))</f>
        <v/>
      </c>
      <c r="CD14" s="229">
        <v>11</v>
      </c>
      <c r="CE14" s="226">
        <v>7</v>
      </c>
      <c r="CF14" s="227">
        <v>7.673611111111112E-3</v>
      </c>
      <c r="CG14" s="226">
        <v>0</v>
      </c>
      <c r="CH1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" s="225" t="str">
        <f>IF(Tabelle2[[#This Row],[Spalte84]]&lt;5, 1, IF(Tabelle2[[#This Row],[Spalte84]]&gt;4, ""))</f>
        <v/>
      </c>
    </row>
    <row r="15" spans="1:704" x14ac:dyDescent="0.2">
      <c r="A15" t="s">
        <v>835</v>
      </c>
      <c r="B15" s="89" t="s">
        <v>1021</v>
      </c>
      <c r="C1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1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1.5254629629629628E-2</v>
      </c>
      <c r="F15" s="9">
        <f>Tabelle2[[#This Row],[Spalte4]]/Tabelle2[[#This Row],[Spalte3]]</f>
        <v>1.5254629629629628E-2</v>
      </c>
      <c r="G1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" s="44" t="str">
        <f>IF(Tabelle2[[#This Row],[Spalte11]]&lt;5, 1, IF(Tabelle2[[#This Row],[Spalte11]]&gt;4, ""))</f>
        <v/>
      </c>
      <c r="T1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" s="40" t="str">
        <f>IF(Tabelle2[[#This Row],[Spalte6]]&lt;5, 1, IF(Tabelle2[[#This Row],[Spalte6]]&gt;4, ""))</f>
        <v/>
      </c>
      <c r="Z1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" s="65" t="str">
        <f>IF(Tabelle2[[#This Row],[Spalte17]]&lt;5, 1, IF(Tabelle2[[#This Row],[Spalte17]]&gt;4, ""))</f>
        <v/>
      </c>
      <c r="AF1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" s="80" t="str">
        <f>IF(Tabelle2[[#This Row],[Spalte25]]&lt;5, 1, IF(Tabelle2[[#This Row],[Spalte25]]&gt;4, ""))</f>
        <v/>
      </c>
      <c r="AL1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" s="95" t="str">
        <f>IF(Tabelle2[[#This Row],[Spalte31]]&lt;5, 1, IF(Tabelle2[[#This Row],[Spalte31]]&gt;4, ""))</f>
        <v/>
      </c>
      <c r="AR1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" s="112" t="str">
        <f>IF(Tabelle2[[#This Row],[Spalte37]]&lt;5, 1, IF(Tabelle2[[#This Row],[Spalte37]]&gt;4, ""))</f>
        <v/>
      </c>
      <c r="AX1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" s="120" t="str">
        <f>IF(Tabelle2[[#This Row],[Spalte43]]&lt;5, 1, IF(Tabelle2[[#This Row],[Spalte43]]&gt;4, ""))</f>
        <v/>
      </c>
      <c r="BD1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" s="128" t="str">
        <f>IF(Tabelle2[[#This Row],[Spalte49]]&lt;5, 1, IF(Tabelle2[[#This Row],[Spalte49]]&gt;4, ""))</f>
        <v/>
      </c>
      <c r="BF15" s="180">
        <v>10</v>
      </c>
      <c r="BG15" s="181">
        <v>10</v>
      </c>
      <c r="BH15" s="182">
        <v>1.5254629629629628E-2</v>
      </c>
      <c r="BI15" s="181">
        <v>0</v>
      </c>
      <c r="BJ1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" s="137" t="str">
        <f>IF(Tabelle2[[#This Row],[Spalte60]]&lt;5, 1, IF(Tabelle2[[#This Row],[Spalte60]]&gt;4, ""))</f>
        <v/>
      </c>
      <c r="BP1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" s="65" t="str">
        <f>IF(Tabelle2[[#This Row],[Spalte66]]&lt;5, 1, IF(Tabelle2[[#This Row],[Spalte66]]&gt;4, ""))</f>
        <v/>
      </c>
      <c r="BV1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" s="190" t="str">
        <f>IF(Tabelle2[[#This Row],[Spalte72]]&lt;5, 1, IF(Tabelle2[[#This Row],[Spalte72]]&gt;4, ""))</f>
        <v/>
      </c>
      <c r="CB1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" s="35" t="str">
        <f>IF(Tabelle2[[#This Row],[Spalte78]]&lt;5, 1, IF(Tabelle2[[#This Row],[Spalte78]]&gt;4, ""))</f>
        <v/>
      </c>
      <c r="CH1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" s="221" t="str">
        <f>IF(Tabelle2[[#This Row],[Spalte84]]&lt;5, 1, IF(Tabelle2[[#This Row],[Spalte84]]&gt;4, ""))</f>
        <v/>
      </c>
    </row>
    <row r="16" spans="1:704" x14ac:dyDescent="0.2">
      <c r="A16" t="s">
        <v>835</v>
      </c>
      <c r="B16" s="89" t="s">
        <v>1022</v>
      </c>
      <c r="C1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1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1.2060185185185184E-2</v>
      </c>
      <c r="F16" s="9">
        <f>Tabelle2[[#This Row],[Spalte4]]/Tabelle2[[#This Row],[Spalte3]]</f>
        <v>1.2060185185185184E-2</v>
      </c>
      <c r="G1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" s="44" t="str">
        <f>IF(Tabelle2[[#This Row],[Spalte11]]&lt;5, 1, IF(Tabelle2[[#This Row],[Spalte11]]&gt;4, ""))</f>
        <v/>
      </c>
      <c r="T1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" s="40" t="str">
        <f>IF(Tabelle2[[#This Row],[Spalte6]]&lt;5, 1, IF(Tabelle2[[#This Row],[Spalte6]]&gt;4, ""))</f>
        <v/>
      </c>
      <c r="Z1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" s="65" t="str">
        <f>IF(Tabelle2[[#This Row],[Spalte17]]&lt;5, 1, IF(Tabelle2[[#This Row],[Spalte17]]&gt;4, ""))</f>
        <v/>
      </c>
      <c r="AF1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" s="80" t="str">
        <f>IF(Tabelle2[[#This Row],[Spalte25]]&lt;5, 1, IF(Tabelle2[[#This Row],[Spalte25]]&gt;4, ""))</f>
        <v/>
      </c>
      <c r="AL1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" s="95" t="str">
        <f>IF(Tabelle2[[#This Row],[Spalte31]]&lt;5, 1, IF(Tabelle2[[#This Row],[Spalte31]]&gt;4, ""))</f>
        <v/>
      </c>
      <c r="AR1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" s="112" t="str">
        <f>IF(Tabelle2[[#This Row],[Spalte37]]&lt;5, 1, IF(Tabelle2[[#This Row],[Spalte37]]&gt;4, ""))</f>
        <v/>
      </c>
      <c r="AX1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" s="120" t="str">
        <f>IF(Tabelle2[[#This Row],[Spalte43]]&lt;5, 1, IF(Tabelle2[[#This Row],[Spalte43]]&gt;4, ""))</f>
        <v/>
      </c>
      <c r="BD1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" s="128" t="str">
        <f>IF(Tabelle2[[#This Row],[Spalte49]]&lt;5, 1, IF(Tabelle2[[#This Row],[Spalte49]]&gt;4, ""))</f>
        <v/>
      </c>
      <c r="BF16" s="180">
        <v>27</v>
      </c>
      <c r="BG16" s="181">
        <v>25</v>
      </c>
      <c r="BH16" s="182">
        <v>1.2060185185185184E-2</v>
      </c>
      <c r="BI16" s="181">
        <v>1</v>
      </c>
      <c r="BJ16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6</v>
      </c>
      <c r="BK16" s="137" t="str">
        <f>IF(Tabelle2[[#This Row],[Spalte60]]&lt;5, 1, IF(Tabelle2[[#This Row],[Spalte60]]&gt;4, ""))</f>
        <v/>
      </c>
      <c r="BP1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" s="65" t="str">
        <f>IF(Tabelle2[[#This Row],[Spalte66]]&lt;5, 1, IF(Tabelle2[[#This Row],[Spalte66]]&gt;4, ""))</f>
        <v/>
      </c>
      <c r="BV1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" s="190" t="str">
        <f>IF(Tabelle2[[#This Row],[Spalte72]]&lt;5, 1, IF(Tabelle2[[#This Row],[Spalte72]]&gt;4, ""))</f>
        <v/>
      </c>
      <c r="CB1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" s="35" t="str">
        <f>IF(Tabelle2[[#This Row],[Spalte78]]&lt;5, 1, IF(Tabelle2[[#This Row],[Spalte78]]&gt;4, ""))</f>
        <v/>
      </c>
      <c r="CH1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" s="221" t="str">
        <f>IF(Tabelle2[[#This Row],[Spalte84]]&lt;5, 1, IF(Tabelle2[[#This Row],[Spalte84]]&gt;4, ""))</f>
        <v/>
      </c>
    </row>
    <row r="17" spans="1:87" x14ac:dyDescent="0.2">
      <c r="A17" s="6" t="s">
        <v>835</v>
      </c>
      <c r="B17" s="89" t="s">
        <v>851</v>
      </c>
      <c r="C1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3.4375E-3</v>
      </c>
      <c r="F17" s="9">
        <f>Tabelle2[[#This Row],[Spalte4]]/Tabelle2[[#This Row],[Spalte3]]</f>
        <v>1.71875E-3</v>
      </c>
      <c r="G1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" s="44" t="str">
        <f>IF(Tabelle2[[#This Row],[Spalte11]]&lt;5, 1, IF(Tabelle2[[#This Row],[Spalte11]]&gt;4, ""))</f>
        <v/>
      </c>
      <c r="T1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" s="40" t="str">
        <f>IF(Tabelle2[[#This Row],[Spalte6]]&lt;5, 1, IF(Tabelle2[[#This Row],[Spalte6]]&gt;4, ""))</f>
        <v/>
      </c>
      <c r="Z1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" s="65" t="str">
        <f>IF(Tabelle2[[#This Row],[Spalte17]]&lt;5, 1, IF(Tabelle2[[#This Row],[Spalte17]]&gt;4, ""))</f>
        <v/>
      </c>
      <c r="AB17" s="84" t="s">
        <v>961</v>
      </c>
      <c r="AC17" s="173">
        <v>5</v>
      </c>
      <c r="AD17" s="85">
        <v>1.8634259259259259E-3</v>
      </c>
      <c r="AE17" s="86">
        <v>0</v>
      </c>
      <c r="AF1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" s="80" t="str">
        <f>IF(Tabelle2[[#This Row],[Spalte25]]&lt;5, 1, IF(Tabelle2[[#This Row],[Spalte25]]&gt;4, ""))</f>
        <v/>
      </c>
      <c r="AH17" s="106">
        <v>25</v>
      </c>
      <c r="AI17" s="99">
        <v>20</v>
      </c>
      <c r="AJ17" s="100">
        <v>1.5740740740740741E-3</v>
      </c>
      <c r="AK17" s="99">
        <v>1</v>
      </c>
      <c r="AL1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" s="95" t="str">
        <f>IF(Tabelle2[[#This Row],[Spalte31]]&lt;5, 1, IF(Tabelle2[[#This Row],[Spalte31]]&gt;4, ""))</f>
        <v/>
      </c>
      <c r="AR1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" s="112" t="str">
        <f>IF(Tabelle2[[#This Row],[Spalte37]]&lt;5, 1, IF(Tabelle2[[#This Row],[Spalte37]]&gt;4, ""))</f>
        <v/>
      </c>
      <c r="AX1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" s="120" t="str">
        <f>IF(Tabelle2[[#This Row],[Spalte43]]&lt;5, 1, IF(Tabelle2[[#This Row],[Spalte43]]&gt;4, ""))</f>
        <v/>
      </c>
      <c r="BD1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" s="128" t="str">
        <f>IF(Tabelle2[[#This Row],[Spalte49]]&lt;5, 1, IF(Tabelle2[[#This Row],[Spalte49]]&gt;4, ""))</f>
        <v/>
      </c>
      <c r="BJ1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" s="137" t="str">
        <f>IF(Tabelle2[[#This Row],[Spalte60]]&lt;5, 1, IF(Tabelle2[[#This Row],[Spalte60]]&gt;4, ""))</f>
        <v/>
      </c>
      <c r="BP1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" s="65" t="str">
        <f>IF(Tabelle2[[#This Row],[Spalte66]]&lt;5, 1, IF(Tabelle2[[#This Row],[Spalte66]]&gt;4, ""))</f>
        <v/>
      </c>
      <c r="BV1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" s="190" t="str">
        <f>IF(Tabelle2[[#This Row],[Spalte72]]&lt;5, 1, IF(Tabelle2[[#This Row],[Spalte72]]&gt;4, ""))</f>
        <v/>
      </c>
      <c r="CB1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" s="35" t="str">
        <f>IF(Tabelle2[[#This Row],[Spalte78]]&lt;5, 1, IF(Tabelle2[[#This Row],[Spalte78]]&gt;4, ""))</f>
        <v/>
      </c>
      <c r="CH1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" s="221" t="str">
        <f>IF(Tabelle2[[#This Row],[Spalte84]]&lt;5, 1, IF(Tabelle2[[#This Row],[Spalte84]]&gt;4, ""))</f>
        <v/>
      </c>
    </row>
    <row r="18" spans="1:87" x14ac:dyDescent="0.2">
      <c r="A18" t="s">
        <v>835</v>
      </c>
      <c r="B18" s="88" t="s">
        <v>58</v>
      </c>
      <c r="C1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5.7523148148148143E-3</v>
      </c>
      <c r="F18" s="9">
        <f>Tabelle2[[#This Row],[Spalte4]]/Tabelle2[[#This Row],[Spalte3]]</f>
        <v>5.7523148148148143E-3</v>
      </c>
      <c r="G1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1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8" s="45">
        <v>14</v>
      </c>
      <c r="K18" s="166">
        <v>17</v>
      </c>
      <c r="L18" s="46">
        <v>5.7523148148148143E-3</v>
      </c>
      <c r="M18" s="30">
        <v>4</v>
      </c>
      <c r="N1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" s="44" t="str">
        <f>IF(Tabelle2[[#This Row],[Spalte11]]&lt;5, 1, IF(Tabelle2[[#This Row],[Spalte11]]&gt;4, ""))</f>
        <v/>
      </c>
      <c r="Q18" s="32"/>
      <c r="R18" s="32"/>
      <c r="S18" s="31"/>
      <c r="T18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" s="56" t="str">
        <f>IF(Tabelle2[[#This Row],[Spalte6]]&lt;5, 1, IF(Tabelle2[[#This Row],[Spalte6]]&gt;4, ""))</f>
        <v/>
      </c>
      <c r="Z1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" s="65" t="str">
        <f>IF(Tabelle2[[#This Row],[Spalte17]]&lt;5, 1, IF(Tabelle2[[#This Row],[Spalte17]]&gt;4, ""))</f>
        <v/>
      </c>
      <c r="AF1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" s="80" t="str">
        <f>IF(Tabelle2[[#This Row],[Spalte25]]&lt;5, 1, IF(Tabelle2[[#This Row],[Spalte25]]&gt;4, ""))</f>
        <v/>
      </c>
      <c r="AL1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" s="95" t="str">
        <f>IF(Tabelle2[[#This Row],[Spalte31]]&lt;5, 1, IF(Tabelle2[[#This Row],[Spalte31]]&gt;4, ""))</f>
        <v/>
      </c>
      <c r="AR1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" s="112" t="str">
        <f>IF(Tabelle2[[#This Row],[Spalte37]]&lt;5, 1, IF(Tabelle2[[#This Row],[Spalte37]]&gt;4, ""))</f>
        <v/>
      </c>
      <c r="AX1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" s="120" t="str">
        <f>IF(Tabelle2[[#This Row],[Spalte43]]&lt;5, 1, IF(Tabelle2[[#This Row],[Spalte43]]&gt;4, ""))</f>
        <v/>
      </c>
      <c r="BD1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" s="128" t="str">
        <f>IF(Tabelle2[[#This Row],[Spalte49]]&lt;5, 1, IF(Tabelle2[[#This Row],[Spalte49]]&gt;4, ""))</f>
        <v/>
      </c>
      <c r="BJ1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" s="137" t="str">
        <f>IF(Tabelle2[[#This Row],[Spalte60]]&lt;5, 1, IF(Tabelle2[[#This Row],[Spalte60]]&gt;4, ""))</f>
        <v/>
      </c>
      <c r="BP1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" s="65" t="str">
        <f>IF(Tabelle2[[#This Row],[Spalte66]]&lt;5, 1, IF(Tabelle2[[#This Row],[Spalte66]]&gt;4, ""))</f>
        <v/>
      </c>
      <c r="BV1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" s="190" t="str">
        <f>IF(Tabelle2[[#This Row],[Spalte72]]&lt;5, 1, IF(Tabelle2[[#This Row],[Spalte72]]&gt;4, ""))</f>
        <v/>
      </c>
      <c r="CB1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" s="35" t="str">
        <f>IF(Tabelle2[[#This Row],[Spalte78]]&lt;5, 1, IF(Tabelle2[[#This Row],[Spalte78]]&gt;4, ""))</f>
        <v/>
      </c>
      <c r="CH1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" s="221" t="str">
        <f>IF(Tabelle2[[#This Row],[Spalte84]]&lt;5, 1, IF(Tabelle2[[#This Row],[Spalte84]]&gt;4, ""))</f>
        <v/>
      </c>
    </row>
    <row r="19" spans="1:87" x14ac:dyDescent="0.2">
      <c r="B19" s="89" t="s">
        <v>1098</v>
      </c>
      <c r="C1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7.291666666666667E-4</v>
      </c>
      <c r="F19" s="9">
        <f>Tabelle2[[#This Row],[Spalte4]]/Tabelle2[[#This Row],[Spalte3]]</f>
        <v>7.291666666666667E-4</v>
      </c>
      <c r="G1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9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" s="196" t="str">
        <f>IF(Tabelle2[[#This Row],[Spalte11]]&lt;5, 1, IF(Tabelle2[[#This Row],[Spalte11]]&gt;4, ""))</f>
        <v/>
      </c>
      <c r="T19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" s="198" t="str">
        <f>IF(Tabelle2[[#This Row],[Spalte6]]&lt;5, 1, IF(Tabelle2[[#This Row],[Spalte6]]&gt;4, ""))</f>
        <v/>
      </c>
      <c r="Z19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" s="199" t="str">
        <f>IF(Tabelle2[[#This Row],[Spalte17]]&lt;5, 1, IF(Tabelle2[[#This Row],[Spalte17]]&gt;4, ""))</f>
        <v/>
      </c>
      <c r="AF19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" s="200" t="str">
        <f>IF(Tabelle2[[#This Row],[Spalte25]]&lt;5, 1, IF(Tabelle2[[#This Row],[Spalte25]]&gt;4, ""))</f>
        <v/>
      </c>
      <c r="AL19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" s="96" t="str">
        <f>IF(Tabelle2[[#This Row],[Spalte31]]&lt;5, 1, IF(Tabelle2[[#This Row],[Spalte31]]&gt;4, ""))</f>
        <v/>
      </c>
      <c r="AR19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" s="202" t="str">
        <f>IF(Tabelle2[[#This Row],[Spalte37]]&lt;5, 1, IF(Tabelle2[[#This Row],[Spalte37]]&gt;4, ""))</f>
        <v/>
      </c>
      <c r="AX19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" s="203" t="str">
        <f>IF(Tabelle2[[#This Row],[Spalte43]]&lt;5, 1, IF(Tabelle2[[#This Row],[Spalte43]]&gt;4, ""))</f>
        <v/>
      </c>
      <c r="BD19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" s="204" t="str">
        <f>IF(Tabelle2[[#This Row],[Spalte49]]&lt;5, 1, IF(Tabelle2[[#This Row],[Spalte49]]&gt;4, ""))</f>
        <v/>
      </c>
      <c r="BJ19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" s="185" t="str">
        <f>IF(Tabelle2[[#This Row],[Spalte60]]&lt;5, 1, IF(Tabelle2[[#This Row],[Spalte60]]&gt;4, ""))</f>
        <v/>
      </c>
      <c r="BP19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" s="199" t="str">
        <f>IF(Tabelle2[[#This Row],[Spalte66]]&lt;5, 1, IF(Tabelle2[[#This Row],[Spalte66]]&gt;4, ""))</f>
        <v/>
      </c>
      <c r="BV19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" s="191" t="str">
        <f>IF(Tabelle2[[#This Row],[Spalte72]]&lt;5, 1, IF(Tabelle2[[#This Row],[Spalte72]]&gt;4, ""))</f>
        <v/>
      </c>
      <c r="CB19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" s="79" t="str">
        <f>IF(Tabelle2[[#This Row],[Spalte78]]&lt;5, 1, IF(Tabelle2[[#This Row],[Spalte78]]&gt;4, ""))</f>
        <v/>
      </c>
      <c r="CD19" s="229">
        <v>28</v>
      </c>
      <c r="CE19" s="226">
        <v>20</v>
      </c>
      <c r="CF19" s="227">
        <v>7.291666666666667E-4</v>
      </c>
      <c r="CG19" s="226">
        <v>0</v>
      </c>
      <c r="CH1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" s="225" t="str">
        <f>IF(Tabelle2[[#This Row],[Spalte84]]&lt;5, 1, IF(Tabelle2[[#This Row],[Spalte84]]&gt;4, ""))</f>
        <v/>
      </c>
    </row>
    <row r="20" spans="1:87" x14ac:dyDescent="0.2">
      <c r="A20" t="s">
        <v>835</v>
      </c>
      <c r="B20" s="89" t="s">
        <v>1072</v>
      </c>
      <c r="C2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2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6.4699074074074077E-3</v>
      </c>
      <c r="F20" s="9">
        <f>Tabelle2[[#This Row],[Spalte4]]/Tabelle2[[#This Row],[Spalte3]]</f>
        <v>6.4699074074074077E-3</v>
      </c>
      <c r="G2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" s="196" t="str">
        <f>IF(Tabelle2[[#This Row],[Spalte11]]&lt;5, 1, IF(Tabelle2[[#This Row],[Spalte11]]&gt;4, ""))</f>
        <v/>
      </c>
      <c r="T20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" s="198" t="str">
        <f>IF(Tabelle2[[#This Row],[Spalte6]]&lt;5, 1, IF(Tabelle2[[#This Row],[Spalte6]]&gt;4, ""))</f>
        <v/>
      </c>
      <c r="V20" s="101"/>
      <c r="X20" s="22"/>
      <c r="Y20" s="20"/>
      <c r="Z20" s="206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" s="207" t="str">
        <f>IF(Tabelle2[[#This Row],[Spalte17]]&lt;5, 1, IF(Tabelle2[[#This Row],[Spalte17]]&gt;4, ""))</f>
        <v/>
      </c>
      <c r="AF20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" s="200" t="str">
        <f>IF(Tabelle2[[#This Row],[Spalte25]]&lt;5, 1, IF(Tabelle2[[#This Row],[Spalte25]]&gt;4, ""))</f>
        <v/>
      </c>
      <c r="AL20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" s="96" t="str">
        <f>IF(Tabelle2[[#This Row],[Spalte31]]&lt;5, 1, IF(Tabelle2[[#This Row],[Spalte31]]&gt;4, ""))</f>
        <v/>
      </c>
      <c r="AR20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" s="202" t="str">
        <f>IF(Tabelle2[[#This Row],[Spalte37]]&lt;5, 1, IF(Tabelle2[[#This Row],[Spalte37]]&gt;4, ""))</f>
        <v/>
      </c>
      <c r="AX20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" s="203" t="str">
        <f>IF(Tabelle2[[#This Row],[Spalte43]]&lt;5, 1, IF(Tabelle2[[#This Row],[Spalte43]]&gt;4, ""))</f>
        <v/>
      </c>
      <c r="BD20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" s="204" t="str">
        <f>IF(Tabelle2[[#This Row],[Spalte49]]&lt;5, 1, IF(Tabelle2[[#This Row],[Spalte49]]&gt;4, ""))</f>
        <v/>
      </c>
      <c r="BJ20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" s="185" t="str">
        <f>IF(Tabelle2[[#This Row],[Spalte60]]&lt;5, 1, IF(Tabelle2[[#This Row],[Spalte60]]&gt;4, ""))</f>
        <v/>
      </c>
      <c r="BP20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" s="199" t="str">
        <f>IF(Tabelle2[[#This Row],[Spalte66]]&lt;5, 1, IF(Tabelle2[[#This Row],[Spalte66]]&gt;4, ""))</f>
        <v/>
      </c>
      <c r="BR20" s="211">
        <v>31</v>
      </c>
      <c r="BS20" s="209">
        <v>24</v>
      </c>
      <c r="BT20" s="208">
        <v>6.4699074074074077E-3</v>
      </c>
      <c r="BU20" s="209">
        <v>0</v>
      </c>
      <c r="BV20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9</v>
      </c>
      <c r="BW20" s="191" t="str">
        <f>IF(Tabelle2[[#This Row],[Spalte72]]&lt;5, 1, IF(Tabelle2[[#This Row],[Spalte72]]&gt;4, ""))</f>
        <v/>
      </c>
      <c r="CB20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" s="79" t="str">
        <f>IF(Tabelle2[[#This Row],[Spalte78]]&lt;5, 1, IF(Tabelle2[[#This Row],[Spalte78]]&gt;4, ""))</f>
        <v/>
      </c>
      <c r="CH2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" s="225" t="str">
        <f>IF(Tabelle2[[#This Row],[Spalte84]]&lt;5, 1, IF(Tabelle2[[#This Row],[Spalte84]]&gt;4, ""))</f>
        <v/>
      </c>
    </row>
    <row r="21" spans="1:87" x14ac:dyDescent="0.2">
      <c r="A21" t="s">
        <v>835</v>
      </c>
      <c r="B21" s="89" t="s">
        <v>873</v>
      </c>
      <c r="C2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3.1759259259259258E-2</v>
      </c>
      <c r="F21" s="9">
        <f>Tabelle2[[#This Row],[Spalte4]]/Tabelle2[[#This Row],[Spalte3]]</f>
        <v>1.5879629629629629E-2</v>
      </c>
      <c r="G2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2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2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" s="44" t="str">
        <f>IF(Tabelle2[[#This Row],[Spalte11]]&lt;5, 1, IF(Tabelle2[[#This Row],[Spalte11]]&gt;4, ""))</f>
        <v/>
      </c>
      <c r="T2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" s="40" t="str">
        <f>IF(Tabelle2[[#This Row],[Spalte6]]&lt;5, 1, IF(Tabelle2[[#This Row],[Spalte6]]&gt;4, ""))</f>
        <v/>
      </c>
      <c r="Z2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" s="65" t="str">
        <f>IF(Tabelle2[[#This Row],[Spalte17]]&lt;5, 1, IF(Tabelle2[[#This Row],[Spalte17]]&gt;4, ""))</f>
        <v/>
      </c>
      <c r="AB21" s="84" t="s">
        <v>966</v>
      </c>
      <c r="AC21" s="174" t="s">
        <v>960</v>
      </c>
      <c r="AD21" s="85">
        <v>2.7094907407407404E-2</v>
      </c>
      <c r="AE21" s="86">
        <v>7</v>
      </c>
      <c r="AF21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1</v>
      </c>
      <c r="AG21" s="80">
        <f>IF(Tabelle2[[#This Row],[Spalte25]]&lt;5, 1, IF(Tabelle2[[#This Row],[Spalte25]]&gt;4, ""))</f>
        <v>1</v>
      </c>
      <c r="AL2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" s="95" t="str">
        <f>IF(Tabelle2[[#This Row],[Spalte31]]&lt;5, 1, IF(Tabelle2[[#This Row],[Spalte31]]&gt;4, ""))</f>
        <v/>
      </c>
      <c r="AN21" s="143">
        <v>29</v>
      </c>
      <c r="AO21" s="145">
        <v>23</v>
      </c>
      <c r="AP21" s="144">
        <v>4.6643518518518518E-3</v>
      </c>
      <c r="AQ21" s="145">
        <v>0</v>
      </c>
      <c r="AR21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10</v>
      </c>
      <c r="AS21" s="112" t="str">
        <f>IF(Tabelle2[[#This Row],[Spalte37]]&lt;5, 1, IF(Tabelle2[[#This Row],[Spalte37]]&gt;4, ""))</f>
        <v/>
      </c>
      <c r="AX2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" s="120" t="str">
        <f>IF(Tabelle2[[#This Row],[Spalte43]]&lt;5, 1, IF(Tabelle2[[#This Row],[Spalte43]]&gt;4, ""))</f>
        <v/>
      </c>
      <c r="BD2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" s="128" t="str">
        <f>IF(Tabelle2[[#This Row],[Spalte49]]&lt;5, 1, IF(Tabelle2[[#This Row],[Spalte49]]&gt;4, ""))</f>
        <v/>
      </c>
      <c r="BJ2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" s="137" t="str">
        <f>IF(Tabelle2[[#This Row],[Spalte60]]&lt;5, 1, IF(Tabelle2[[#This Row],[Spalte60]]&gt;4, ""))</f>
        <v/>
      </c>
      <c r="BP2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" s="65" t="str">
        <f>IF(Tabelle2[[#This Row],[Spalte66]]&lt;5, 1, IF(Tabelle2[[#This Row],[Spalte66]]&gt;4, ""))</f>
        <v/>
      </c>
      <c r="BV2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" s="190" t="str">
        <f>IF(Tabelle2[[#This Row],[Spalte72]]&lt;5, 1, IF(Tabelle2[[#This Row],[Spalte72]]&gt;4, ""))</f>
        <v/>
      </c>
      <c r="CB2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" s="35" t="str">
        <f>IF(Tabelle2[[#This Row],[Spalte78]]&lt;5, 1, IF(Tabelle2[[#This Row],[Spalte78]]&gt;4, ""))</f>
        <v/>
      </c>
      <c r="CH2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" s="221" t="str">
        <f>IF(Tabelle2[[#This Row],[Spalte84]]&lt;5, 1, IF(Tabelle2[[#This Row],[Spalte84]]&gt;4, ""))</f>
        <v/>
      </c>
    </row>
    <row r="22" spans="1:87" x14ac:dyDescent="0.2">
      <c r="A22" t="s">
        <v>835</v>
      </c>
      <c r="B22" s="89" t="s">
        <v>926</v>
      </c>
      <c r="C2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2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1.247685185185185E-2</v>
      </c>
      <c r="F22" s="9">
        <f>Tabelle2[[#This Row],[Spalte4]]/Tabelle2[[#This Row],[Spalte3]]</f>
        <v>1.247685185185185E-2</v>
      </c>
      <c r="G2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" s="44" t="str">
        <f>IF(Tabelle2[[#This Row],[Spalte11]]&lt;5, 1, IF(Tabelle2[[#This Row],[Spalte11]]&gt;4, ""))</f>
        <v/>
      </c>
      <c r="T2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" s="40" t="str">
        <f>IF(Tabelle2[[#This Row],[Spalte6]]&lt;5, 1, IF(Tabelle2[[#This Row],[Spalte6]]&gt;4, ""))</f>
        <v/>
      </c>
      <c r="Z2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" s="65" t="str">
        <f>IF(Tabelle2[[#This Row],[Spalte17]]&lt;5, 1, IF(Tabelle2[[#This Row],[Spalte17]]&gt;4, ""))</f>
        <v/>
      </c>
      <c r="AF2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" s="80" t="str">
        <f>IF(Tabelle2[[#This Row],[Spalte25]]&lt;5, 1, IF(Tabelle2[[#This Row],[Spalte25]]&gt;4, ""))</f>
        <v/>
      </c>
      <c r="AL2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" s="95" t="str">
        <f>IF(Tabelle2[[#This Row],[Spalte31]]&lt;5, 1, IF(Tabelle2[[#This Row],[Spalte31]]&gt;4, ""))</f>
        <v/>
      </c>
      <c r="AR2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" s="112" t="str">
        <f>IF(Tabelle2[[#This Row],[Spalte37]]&lt;5, 1, IF(Tabelle2[[#This Row],[Spalte37]]&gt;4, ""))</f>
        <v/>
      </c>
      <c r="AT22" s="163">
        <v>5</v>
      </c>
      <c r="AU22" s="156">
        <v>7</v>
      </c>
      <c r="AV22" s="157">
        <v>1.247685185185185E-2</v>
      </c>
      <c r="AW22" s="156">
        <v>2</v>
      </c>
      <c r="AX2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" s="120" t="str">
        <f>IF(Tabelle2[[#This Row],[Spalte43]]&lt;5, 1, IF(Tabelle2[[#This Row],[Spalte43]]&gt;4, ""))</f>
        <v/>
      </c>
      <c r="BA22" s="159"/>
      <c r="BD2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" s="128" t="str">
        <f>IF(Tabelle2[[#This Row],[Spalte49]]&lt;5, 1, IF(Tabelle2[[#This Row],[Spalte49]]&gt;4, ""))</f>
        <v/>
      </c>
      <c r="BJ2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" s="137" t="str">
        <f>IF(Tabelle2[[#This Row],[Spalte60]]&lt;5, 1, IF(Tabelle2[[#This Row],[Spalte60]]&gt;4, ""))</f>
        <v/>
      </c>
      <c r="BP2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" s="65" t="str">
        <f>IF(Tabelle2[[#This Row],[Spalte66]]&lt;5, 1, IF(Tabelle2[[#This Row],[Spalte66]]&gt;4, ""))</f>
        <v/>
      </c>
      <c r="BV2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" s="190" t="str">
        <f>IF(Tabelle2[[#This Row],[Spalte72]]&lt;5, 1, IF(Tabelle2[[#This Row],[Spalte72]]&gt;4, ""))</f>
        <v/>
      </c>
      <c r="CB2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" s="35" t="str">
        <f>IF(Tabelle2[[#This Row],[Spalte78]]&lt;5, 1, IF(Tabelle2[[#This Row],[Spalte78]]&gt;4, ""))</f>
        <v/>
      </c>
      <c r="CH2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" s="221" t="str">
        <f>IF(Tabelle2[[#This Row],[Spalte84]]&lt;5, 1, IF(Tabelle2[[#This Row],[Spalte84]]&gt;4, ""))</f>
        <v/>
      </c>
    </row>
    <row r="23" spans="1:87" x14ac:dyDescent="0.2">
      <c r="A23" s="6" t="s">
        <v>835</v>
      </c>
      <c r="B23" s="89" t="s">
        <v>857</v>
      </c>
      <c r="C2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8.1018518518518516E-5</v>
      </c>
      <c r="F23" s="9">
        <f>Tabelle2[[#This Row],[Spalte4]]/Tabelle2[[#This Row],[Spalte3]]</f>
        <v>8.1018518518518516E-5</v>
      </c>
      <c r="G2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" s="44" t="str">
        <f>IF(Tabelle2[[#This Row],[Spalte11]]&lt;5, 1, IF(Tabelle2[[#This Row],[Spalte11]]&gt;4, ""))</f>
        <v/>
      </c>
      <c r="T2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" s="40" t="str">
        <f>IF(Tabelle2[[#This Row],[Spalte6]]&lt;5, 1, IF(Tabelle2[[#This Row],[Spalte6]]&gt;4, ""))</f>
        <v/>
      </c>
      <c r="Z2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" s="65" t="str">
        <f>IF(Tabelle2[[#This Row],[Spalte17]]&lt;5, 1, IF(Tabelle2[[#This Row],[Spalte17]]&gt;4, ""))</f>
        <v/>
      </c>
      <c r="AB23" s="84" t="s">
        <v>987</v>
      </c>
      <c r="AC23" s="173">
        <v>9</v>
      </c>
      <c r="AD23" s="85">
        <v>8.1018518518518516E-5</v>
      </c>
      <c r="AE23" s="86">
        <v>0</v>
      </c>
      <c r="AF2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" s="80" t="str">
        <f>IF(Tabelle2[[#This Row],[Spalte25]]&lt;5, 1, IF(Tabelle2[[#This Row],[Spalte25]]&gt;4, ""))</f>
        <v/>
      </c>
      <c r="AL2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" s="95" t="str">
        <f>IF(Tabelle2[[#This Row],[Spalte31]]&lt;5, 1, IF(Tabelle2[[#This Row],[Spalte31]]&gt;4, ""))</f>
        <v/>
      </c>
      <c r="AR2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" s="112" t="str">
        <f>IF(Tabelle2[[#This Row],[Spalte37]]&lt;5, 1, IF(Tabelle2[[#This Row],[Spalte37]]&gt;4, ""))</f>
        <v/>
      </c>
      <c r="AX2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" s="120" t="str">
        <f>IF(Tabelle2[[#This Row],[Spalte43]]&lt;5, 1, IF(Tabelle2[[#This Row],[Spalte43]]&gt;4, ""))</f>
        <v/>
      </c>
      <c r="BD2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" s="128" t="str">
        <f>IF(Tabelle2[[#This Row],[Spalte49]]&lt;5, 1, IF(Tabelle2[[#This Row],[Spalte49]]&gt;4, ""))</f>
        <v/>
      </c>
      <c r="BJ2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" s="137" t="str">
        <f>IF(Tabelle2[[#This Row],[Spalte60]]&lt;5, 1, IF(Tabelle2[[#This Row],[Spalte60]]&gt;4, ""))</f>
        <v/>
      </c>
      <c r="BP2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" s="65" t="str">
        <f>IF(Tabelle2[[#This Row],[Spalte66]]&lt;5, 1, IF(Tabelle2[[#This Row],[Spalte66]]&gt;4, ""))</f>
        <v/>
      </c>
      <c r="BV2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" s="190" t="str">
        <f>IF(Tabelle2[[#This Row],[Spalte72]]&lt;5, 1, IF(Tabelle2[[#This Row],[Spalte72]]&gt;4, ""))</f>
        <v/>
      </c>
      <c r="CB2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" s="35" t="str">
        <f>IF(Tabelle2[[#This Row],[Spalte78]]&lt;5, 1, IF(Tabelle2[[#This Row],[Spalte78]]&gt;4, ""))</f>
        <v/>
      </c>
      <c r="CH2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" s="221" t="str">
        <f>IF(Tabelle2[[#This Row],[Spalte84]]&lt;5, 1, IF(Tabelle2[[#This Row],[Spalte84]]&gt;4, ""))</f>
        <v/>
      </c>
    </row>
    <row r="24" spans="1:87" x14ac:dyDescent="0.2">
      <c r="A24" t="s">
        <v>836</v>
      </c>
      <c r="B24" s="89" t="s">
        <v>1046</v>
      </c>
      <c r="C2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1.7812499999999998E-2</v>
      </c>
      <c r="F24" s="9">
        <f>Tabelle2[[#This Row],[Spalte4]]/Tabelle2[[#This Row],[Spalte3]]</f>
        <v>8.9062499999999992E-3</v>
      </c>
      <c r="G2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" s="196" t="str">
        <f>IF(Tabelle2[[#This Row],[Spalte11]]&lt;5, 1, IF(Tabelle2[[#This Row],[Spalte11]]&gt;4, ""))</f>
        <v/>
      </c>
      <c r="T2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" s="198" t="str">
        <f>IF(Tabelle2[[#This Row],[Spalte6]]&lt;5, 1, IF(Tabelle2[[#This Row],[Spalte6]]&gt;4, ""))</f>
        <v/>
      </c>
      <c r="Z2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" s="199" t="str">
        <f>IF(Tabelle2[[#This Row],[Spalte17]]&lt;5, 1, IF(Tabelle2[[#This Row],[Spalte17]]&gt;4, ""))</f>
        <v/>
      </c>
      <c r="AF2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" s="200" t="str">
        <f>IF(Tabelle2[[#This Row],[Spalte25]]&lt;5, 1, IF(Tabelle2[[#This Row],[Spalte25]]&gt;4, ""))</f>
        <v/>
      </c>
      <c r="AL2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" s="96" t="str">
        <f>IF(Tabelle2[[#This Row],[Spalte31]]&lt;5, 1, IF(Tabelle2[[#This Row],[Spalte31]]&gt;4, ""))</f>
        <v/>
      </c>
      <c r="AR2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" s="202" t="str">
        <f>IF(Tabelle2[[#This Row],[Spalte37]]&lt;5, 1, IF(Tabelle2[[#This Row],[Spalte37]]&gt;4, ""))</f>
        <v/>
      </c>
      <c r="AX2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" s="203" t="str">
        <f>IF(Tabelle2[[#This Row],[Spalte43]]&lt;5, 1, IF(Tabelle2[[#This Row],[Spalte43]]&gt;4, ""))</f>
        <v/>
      </c>
      <c r="BD2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" s="204" t="str">
        <f>IF(Tabelle2[[#This Row],[Spalte49]]&lt;5, 1, IF(Tabelle2[[#This Row],[Spalte49]]&gt;4, ""))</f>
        <v/>
      </c>
      <c r="BJ2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" s="185" t="str">
        <f>IF(Tabelle2[[#This Row],[Spalte60]]&lt;5, 1, IF(Tabelle2[[#This Row],[Spalte60]]&gt;4, ""))</f>
        <v/>
      </c>
      <c r="BL24" s="70">
        <v>32</v>
      </c>
      <c r="BM24" s="170">
        <v>27</v>
      </c>
      <c r="BN24" s="12">
        <v>6.0416666666666665E-3</v>
      </c>
      <c r="BO24" s="170">
        <v>1</v>
      </c>
      <c r="BP2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" s="199" t="str">
        <f>IF(Tabelle2[[#This Row],[Spalte66]]&lt;5, 1, IF(Tabelle2[[#This Row],[Spalte66]]&gt;4, ""))</f>
        <v/>
      </c>
      <c r="BR24" s="211">
        <v>15</v>
      </c>
      <c r="BS24" s="209">
        <v>16</v>
      </c>
      <c r="BT24" s="208">
        <v>1.1770833333333333E-2</v>
      </c>
      <c r="BU24" s="209">
        <v>1</v>
      </c>
      <c r="BV2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" s="191" t="str">
        <f>IF(Tabelle2[[#This Row],[Spalte72]]&lt;5, 1, IF(Tabelle2[[#This Row],[Spalte72]]&gt;4, ""))</f>
        <v/>
      </c>
      <c r="CB2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" s="79" t="str">
        <f>IF(Tabelle2[[#This Row],[Spalte78]]&lt;5, 1, IF(Tabelle2[[#This Row],[Spalte78]]&gt;4, ""))</f>
        <v/>
      </c>
      <c r="CH2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" s="225" t="str">
        <f>IF(Tabelle2[[#This Row],[Spalte84]]&lt;5, 1, IF(Tabelle2[[#This Row],[Spalte84]]&gt;4, ""))</f>
        <v/>
      </c>
    </row>
    <row r="25" spans="1:87" x14ac:dyDescent="0.2">
      <c r="A25" t="s">
        <v>835</v>
      </c>
      <c r="B25" s="89" t="s">
        <v>804</v>
      </c>
      <c r="C2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4.7916666666666672E-3</v>
      </c>
      <c r="F25" s="9">
        <f>Tabelle2[[#This Row],[Spalte4]]/Tabelle2[[#This Row],[Spalte3]]</f>
        <v>4.7916666666666672E-3</v>
      </c>
      <c r="G2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" s="44" t="str">
        <f>IF(Tabelle2[[#This Row],[Spalte11]]&lt;5, 1, IF(Tabelle2[[#This Row],[Spalte11]]&gt;4, ""))</f>
        <v/>
      </c>
      <c r="T2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" s="40" t="str">
        <f>IF(Tabelle2[[#This Row],[Spalte6]]&lt;5, 1, IF(Tabelle2[[#This Row],[Spalte6]]&gt;4, ""))</f>
        <v/>
      </c>
      <c r="V25" s="70">
        <v>22</v>
      </c>
      <c r="W25" s="13">
        <v>18</v>
      </c>
      <c r="X25" s="12">
        <v>4.7916666666666672E-3</v>
      </c>
      <c r="Y25" s="13">
        <v>1</v>
      </c>
      <c r="Z2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" s="65" t="str">
        <f>IF(Tabelle2[[#This Row],[Spalte17]]&lt;5, 1, IF(Tabelle2[[#This Row],[Spalte17]]&gt;4, ""))</f>
        <v/>
      </c>
      <c r="AF2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" s="80" t="str">
        <f>IF(Tabelle2[[#This Row],[Spalte25]]&lt;5, 1, IF(Tabelle2[[#This Row],[Spalte25]]&gt;4, ""))</f>
        <v/>
      </c>
      <c r="AL2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" s="95" t="str">
        <f>IF(Tabelle2[[#This Row],[Spalte31]]&lt;5, 1, IF(Tabelle2[[#This Row],[Spalte31]]&gt;4, ""))</f>
        <v/>
      </c>
      <c r="AR2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" s="112" t="str">
        <f>IF(Tabelle2[[#This Row],[Spalte37]]&lt;5, 1, IF(Tabelle2[[#This Row],[Spalte37]]&gt;4, ""))</f>
        <v/>
      </c>
      <c r="AX2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" s="120" t="str">
        <f>IF(Tabelle2[[#This Row],[Spalte43]]&lt;5, 1, IF(Tabelle2[[#This Row],[Spalte43]]&gt;4, ""))</f>
        <v/>
      </c>
      <c r="BD2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" s="128" t="str">
        <f>IF(Tabelle2[[#This Row],[Spalte49]]&lt;5, 1, IF(Tabelle2[[#This Row],[Spalte49]]&gt;4, ""))</f>
        <v/>
      </c>
      <c r="BJ2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" s="137" t="str">
        <f>IF(Tabelle2[[#This Row],[Spalte60]]&lt;5, 1, IF(Tabelle2[[#This Row],[Spalte60]]&gt;4, ""))</f>
        <v/>
      </c>
      <c r="BP2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" s="65" t="str">
        <f>IF(Tabelle2[[#This Row],[Spalte66]]&lt;5, 1, IF(Tabelle2[[#This Row],[Spalte66]]&gt;4, ""))</f>
        <v/>
      </c>
      <c r="BV2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" s="190" t="str">
        <f>IF(Tabelle2[[#This Row],[Spalte72]]&lt;5, 1, IF(Tabelle2[[#This Row],[Spalte72]]&gt;4, ""))</f>
        <v/>
      </c>
      <c r="CB2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" s="35" t="str">
        <f>IF(Tabelle2[[#This Row],[Spalte78]]&lt;5, 1, IF(Tabelle2[[#This Row],[Spalte78]]&gt;4, ""))</f>
        <v/>
      </c>
      <c r="CH2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" s="221" t="str">
        <f>IF(Tabelle2[[#This Row],[Spalte84]]&lt;5, 1, IF(Tabelle2[[#This Row],[Spalte84]]&gt;4, ""))</f>
        <v/>
      </c>
    </row>
    <row r="26" spans="1:87" x14ac:dyDescent="0.2">
      <c r="A26" t="s">
        <v>835</v>
      </c>
      <c r="B26" s="89" t="s">
        <v>795</v>
      </c>
      <c r="C2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5.3125000000000004E-3</v>
      </c>
      <c r="F26" s="9">
        <f>Tabelle2[[#This Row],[Spalte4]]/Tabelle2[[#This Row],[Spalte3]]</f>
        <v>5.3125000000000004E-3</v>
      </c>
      <c r="G2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" s="44" t="str">
        <f>IF(Tabelle2[[#This Row],[Spalte11]]&lt;5, 1, IF(Tabelle2[[#This Row],[Spalte11]]&gt;4, ""))</f>
        <v/>
      </c>
      <c r="P26" s="54">
        <v>39</v>
      </c>
      <c r="Q26" s="168">
        <v>37</v>
      </c>
      <c r="R26" s="33">
        <v>5.3125000000000004E-3</v>
      </c>
      <c r="S26" s="31">
        <v>0</v>
      </c>
      <c r="T26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9</v>
      </c>
      <c r="U26" s="50" t="str">
        <f>IF(Tabelle2[[#This Row],[Spalte6]]&lt;5, 1, IF(Tabelle2[[#This Row],[Spalte6]]&gt;4, ""))</f>
        <v/>
      </c>
      <c r="Z2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" s="65" t="str">
        <f>IF(Tabelle2[[#This Row],[Spalte17]]&lt;5, 1, IF(Tabelle2[[#This Row],[Spalte17]]&gt;4, ""))</f>
        <v/>
      </c>
      <c r="AF2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" s="80" t="str">
        <f>IF(Tabelle2[[#This Row],[Spalte25]]&lt;5, 1, IF(Tabelle2[[#This Row],[Spalte25]]&gt;4, ""))</f>
        <v/>
      </c>
      <c r="AL2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" s="95" t="str">
        <f>IF(Tabelle2[[#This Row],[Spalte31]]&lt;5, 1, IF(Tabelle2[[#This Row],[Spalte31]]&gt;4, ""))</f>
        <v/>
      </c>
      <c r="AR2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" s="112" t="str">
        <f>IF(Tabelle2[[#This Row],[Spalte37]]&lt;5, 1, IF(Tabelle2[[#This Row],[Spalte37]]&gt;4, ""))</f>
        <v/>
      </c>
      <c r="AX2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" s="120" t="str">
        <f>IF(Tabelle2[[#This Row],[Spalte43]]&lt;5, 1, IF(Tabelle2[[#This Row],[Spalte43]]&gt;4, ""))</f>
        <v/>
      </c>
      <c r="BD2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" s="128" t="str">
        <f>IF(Tabelle2[[#This Row],[Spalte49]]&lt;5, 1, IF(Tabelle2[[#This Row],[Spalte49]]&gt;4, ""))</f>
        <v/>
      </c>
      <c r="BJ2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" s="137" t="str">
        <f>IF(Tabelle2[[#This Row],[Spalte60]]&lt;5, 1, IF(Tabelle2[[#This Row],[Spalte60]]&gt;4, ""))</f>
        <v/>
      </c>
      <c r="BP2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" s="65" t="str">
        <f>IF(Tabelle2[[#This Row],[Spalte66]]&lt;5, 1, IF(Tabelle2[[#This Row],[Spalte66]]&gt;4, ""))</f>
        <v/>
      </c>
      <c r="BV2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" s="190" t="str">
        <f>IF(Tabelle2[[#This Row],[Spalte72]]&lt;5, 1, IF(Tabelle2[[#This Row],[Spalte72]]&gt;4, ""))</f>
        <v/>
      </c>
      <c r="CB2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" s="35" t="str">
        <f>IF(Tabelle2[[#This Row],[Spalte78]]&lt;5, 1, IF(Tabelle2[[#This Row],[Spalte78]]&gt;4, ""))</f>
        <v/>
      </c>
      <c r="CH2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" s="221" t="str">
        <f>IF(Tabelle2[[#This Row],[Spalte84]]&lt;5, 1, IF(Tabelle2[[#This Row],[Spalte84]]&gt;4, ""))</f>
        <v/>
      </c>
    </row>
    <row r="27" spans="1:87" x14ac:dyDescent="0.2">
      <c r="A27" t="s">
        <v>835</v>
      </c>
      <c r="B27" s="89" t="s">
        <v>781</v>
      </c>
      <c r="C2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3.9120370370370377E-3</v>
      </c>
      <c r="F27" s="9">
        <f>Tabelle2[[#This Row],[Spalte4]]/Tabelle2[[#This Row],[Spalte3]]</f>
        <v>1.9560185185185188E-3</v>
      </c>
      <c r="G2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" s="44" t="str">
        <f>IF(Tabelle2[[#This Row],[Spalte11]]&lt;5, 1, IF(Tabelle2[[#This Row],[Spalte11]]&gt;4, ""))</f>
        <v/>
      </c>
      <c r="P27" s="54">
        <v>21</v>
      </c>
      <c r="Q27" s="168">
        <v>16</v>
      </c>
      <c r="R27" s="33">
        <v>1.0300925925925926E-3</v>
      </c>
      <c r="S27" s="31">
        <v>0</v>
      </c>
      <c r="T27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" s="50" t="str">
        <f>IF(Tabelle2[[#This Row],[Spalte6]]&lt;5, 1, IF(Tabelle2[[#This Row],[Spalte6]]&gt;4, ""))</f>
        <v/>
      </c>
      <c r="V27" s="70">
        <v>15</v>
      </c>
      <c r="W27" s="170">
        <v>12</v>
      </c>
      <c r="X27" s="12">
        <v>2.8819444444444448E-3</v>
      </c>
      <c r="Y27" s="13">
        <v>0</v>
      </c>
      <c r="Z2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" s="65" t="str">
        <f>IF(Tabelle2[[#This Row],[Spalte17]]&lt;5, 1, IF(Tabelle2[[#This Row],[Spalte17]]&gt;4, ""))</f>
        <v/>
      </c>
      <c r="AF2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" s="80" t="str">
        <f>IF(Tabelle2[[#This Row],[Spalte25]]&lt;5, 1, IF(Tabelle2[[#This Row],[Spalte25]]&gt;4, ""))</f>
        <v/>
      </c>
      <c r="AL2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" s="95" t="str">
        <f>IF(Tabelle2[[#This Row],[Spalte31]]&lt;5, 1, IF(Tabelle2[[#This Row],[Spalte31]]&gt;4, ""))</f>
        <v/>
      </c>
      <c r="AR2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" s="112" t="str">
        <f>IF(Tabelle2[[#This Row],[Spalte37]]&lt;5, 1, IF(Tabelle2[[#This Row],[Spalte37]]&gt;4, ""))</f>
        <v/>
      </c>
      <c r="AX2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" s="120" t="str">
        <f>IF(Tabelle2[[#This Row],[Spalte43]]&lt;5, 1, IF(Tabelle2[[#This Row],[Spalte43]]&gt;4, ""))</f>
        <v/>
      </c>
      <c r="BD2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" s="128" t="str">
        <f>IF(Tabelle2[[#This Row],[Spalte49]]&lt;5, 1, IF(Tabelle2[[#This Row],[Spalte49]]&gt;4, ""))</f>
        <v/>
      </c>
      <c r="BJ2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" s="137" t="str">
        <f>IF(Tabelle2[[#This Row],[Spalte60]]&lt;5, 1, IF(Tabelle2[[#This Row],[Spalte60]]&gt;4, ""))</f>
        <v/>
      </c>
      <c r="BP2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" s="65" t="str">
        <f>IF(Tabelle2[[#This Row],[Spalte66]]&lt;5, 1, IF(Tabelle2[[#This Row],[Spalte66]]&gt;4, ""))</f>
        <v/>
      </c>
      <c r="BV2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" s="190" t="str">
        <f>IF(Tabelle2[[#This Row],[Spalte72]]&lt;5, 1, IF(Tabelle2[[#This Row],[Spalte72]]&gt;4, ""))</f>
        <v/>
      </c>
      <c r="CB2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" s="35" t="str">
        <f>IF(Tabelle2[[#This Row],[Spalte78]]&lt;5, 1, IF(Tabelle2[[#This Row],[Spalte78]]&gt;4, ""))</f>
        <v/>
      </c>
      <c r="CH2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" s="221" t="str">
        <f>IF(Tabelle2[[#This Row],[Spalte84]]&lt;5, 1, IF(Tabelle2[[#This Row],[Spalte84]]&gt;4, ""))</f>
        <v/>
      </c>
    </row>
    <row r="28" spans="1:87" x14ac:dyDescent="0.2">
      <c r="A28" t="s">
        <v>835</v>
      </c>
      <c r="B28" s="89" t="s">
        <v>779</v>
      </c>
      <c r="C2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3.9236111111111112E-3</v>
      </c>
      <c r="F28" s="9">
        <f>Tabelle2[[#This Row],[Spalte4]]/Tabelle2[[#This Row],[Spalte3]]</f>
        <v>1.9618055555555556E-3</v>
      </c>
      <c r="G2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" s="44" t="str">
        <f>IF(Tabelle2[[#This Row],[Spalte11]]&lt;5, 1, IF(Tabelle2[[#This Row],[Spalte11]]&gt;4, ""))</f>
        <v/>
      </c>
      <c r="P28" s="54">
        <v>19</v>
      </c>
      <c r="Q28" s="31">
        <v>15</v>
      </c>
      <c r="R28" s="33">
        <v>2.3958333333333336E-3</v>
      </c>
      <c r="S28" s="31">
        <v>0</v>
      </c>
      <c r="T28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" s="50" t="str">
        <f>IF(Tabelle2[[#This Row],[Spalte6]]&lt;5, 1, IF(Tabelle2[[#This Row],[Spalte6]]&gt;4, ""))</f>
        <v/>
      </c>
      <c r="V28" s="70">
        <v>16</v>
      </c>
      <c r="W28" s="13">
        <v>11</v>
      </c>
      <c r="X28" s="12">
        <v>1.5277777777777779E-3</v>
      </c>
      <c r="Y28" s="13">
        <v>0</v>
      </c>
      <c r="Z2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" s="65" t="str">
        <f>IF(Tabelle2[[#This Row],[Spalte17]]&lt;5, 1, IF(Tabelle2[[#This Row],[Spalte17]]&gt;4, ""))</f>
        <v/>
      </c>
      <c r="AF2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" s="80" t="str">
        <f>IF(Tabelle2[[#This Row],[Spalte25]]&lt;5, 1, IF(Tabelle2[[#This Row],[Spalte25]]&gt;4, ""))</f>
        <v/>
      </c>
      <c r="AL2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" s="95" t="str">
        <f>IF(Tabelle2[[#This Row],[Spalte31]]&lt;5, 1, IF(Tabelle2[[#This Row],[Spalte31]]&gt;4, ""))</f>
        <v/>
      </c>
      <c r="AR2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" s="112" t="str">
        <f>IF(Tabelle2[[#This Row],[Spalte37]]&lt;5, 1, IF(Tabelle2[[#This Row],[Spalte37]]&gt;4, ""))</f>
        <v/>
      </c>
      <c r="AX2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" s="120" t="str">
        <f>IF(Tabelle2[[#This Row],[Spalte43]]&lt;5, 1, IF(Tabelle2[[#This Row],[Spalte43]]&gt;4, ""))</f>
        <v/>
      </c>
      <c r="BD2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" s="128" t="str">
        <f>IF(Tabelle2[[#This Row],[Spalte49]]&lt;5, 1, IF(Tabelle2[[#This Row],[Spalte49]]&gt;4, ""))</f>
        <v/>
      </c>
      <c r="BJ2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" s="137" t="str">
        <f>IF(Tabelle2[[#This Row],[Spalte60]]&lt;5, 1, IF(Tabelle2[[#This Row],[Spalte60]]&gt;4, ""))</f>
        <v/>
      </c>
      <c r="BP2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" s="65" t="str">
        <f>IF(Tabelle2[[#This Row],[Spalte66]]&lt;5, 1, IF(Tabelle2[[#This Row],[Spalte66]]&gt;4, ""))</f>
        <v/>
      </c>
      <c r="BV2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" s="190" t="str">
        <f>IF(Tabelle2[[#This Row],[Spalte72]]&lt;5, 1, IF(Tabelle2[[#This Row],[Spalte72]]&gt;4, ""))</f>
        <v/>
      </c>
      <c r="CB2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" s="35" t="str">
        <f>IF(Tabelle2[[#This Row],[Spalte78]]&lt;5, 1, IF(Tabelle2[[#This Row],[Spalte78]]&gt;4, ""))</f>
        <v/>
      </c>
      <c r="CH2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" s="221" t="str">
        <f>IF(Tabelle2[[#This Row],[Spalte84]]&lt;5, 1, IF(Tabelle2[[#This Row],[Spalte84]]&gt;4, ""))</f>
        <v/>
      </c>
    </row>
    <row r="29" spans="1:87" x14ac:dyDescent="0.2">
      <c r="A29" t="s">
        <v>835</v>
      </c>
      <c r="B29" s="89" t="s">
        <v>899</v>
      </c>
      <c r="C2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2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9.1550925925925931E-3</v>
      </c>
      <c r="F29" s="9">
        <f>Tabelle2[[#This Row],[Spalte4]]/Tabelle2[[#This Row],[Spalte3]]</f>
        <v>4.5775462962962966E-3</v>
      </c>
      <c r="G2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" s="44" t="str">
        <f>IF(Tabelle2[[#This Row],[Spalte11]]&lt;5, 1, IF(Tabelle2[[#This Row],[Spalte11]]&gt;4, ""))</f>
        <v/>
      </c>
      <c r="T2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" s="40" t="str">
        <f>IF(Tabelle2[[#This Row],[Spalte6]]&lt;5, 1, IF(Tabelle2[[#This Row],[Spalte6]]&gt;4, ""))</f>
        <v/>
      </c>
      <c r="Z2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" s="65" t="str">
        <f>IF(Tabelle2[[#This Row],[Spalte17]]&lt;5, 1, IF(Tabelle2[[#This Row],[Spalte17]]&gt;4, ""))</f>
        <v/>
      </c>
      <c r="AF2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" s="80" t="str">
        <f>IF(Tabelle2[[#This Row],[Spalte25]]&lt;5, 1, IF(Tabelle2[[#This Row],[Spalte25]]&gt;4, ""))</f>
        <v/>
      </c>
      <c r="AH29" s="106">
        <v>18</v>
      </c>
      <c r="AI29" s="99">
        <v>11</v>
      </c>
      <c r="AJ29" s="100">
        <v>3.5069444444444445E-3</v>
      </c>
      <c r="AK29" s="99">
        <v>0</v>
      </c>
      <c r="AL2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" s="95" t="str">
        <f>IF(Tabelle2[[#This Row],[Spalte31]]&lt;5, 1, IF(Tabelle2[[#This Row],[Spalte31]]&gt;4, ""))</f>
        <v/>
      </c>
      <c r="AN29" s="143">
        <v>17</v>
      </c>
      <c r="AO29" s="145">
        <v>11</v>
      </c>
      <c r="AP29" s="144">
        <v>5.6481481481481478E-3</v>
      </c>
      <c r="AQ29" s="145">
        <v>0</v>
      </c>
      <c r="AR2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" s="112" t="str">
        <f>IF(Tabelle2[[#This Row],[Spalte37]]&lt;5, 1, IF(Tabelle2[[#This Row],[Spalte37]]&gt;4, ""))</f>
        <v/>
      </c>
      <c r="AX2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" s="120" t="str">
        <f>IF(Tabelle2[[#This Row],[Spalte43]]&lt;5, 1, IF(Tabelle2[[#This Row],[Spalte43]]&gt;4, ""))</f>
        <v/>
      </c>
      <c r="BD2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" s="128" t="str">
        <f>IF(Tabelle2[[#This Row],[Spalte49]]&lt;5, 1, IF(Tabelle2[[#This Row],[Spalte49]]&gt;4, ""))</f>
        <v/>
      </c>
      <c r="BJ2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" s="137" t="str">
        <f>IF(Tabelle2[[#This Row],[Spalte60]]&lt;5, 1, IF(Tabelle2[[#This Row],[Spalte60]]&gt;4, ""))</f>
        <v/>
      </c>
      <c r="BP2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" s="65" t="str">
        <f>IF(Tabelle2[[#This Row],[Spalte66]]&lt;5, 1, IF(Tabelle2[[#This Row],[Spalte66]]&gt;4, ""))</f>
        <v/>
      </c>
      <c r="BV2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" s="190" t="str">
        <f>IF(Tabelle2[[#This Row],[Spalte72]]&lt;5, 1, IF(Tabelle2[[#This Row],[Spalte72]]&gt;4, ""))</f>
        <v/>
      </c>
      <c r="CB2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" s="35" t="str">
        <f>IF(Tabelle2[[#This Row],[Spalte78]]&lt;5, 1, IF(Tabelle2[[#This Row],[Spalte78]]&gt;4, ""))</f>
        <v/>
      </c>
      <c r="CH2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" s="221" t="str">
        <f>IF(Tabelle2[[#This Row],[Spalte84]]&lt;5, 1, IF(Tabelle2[[#This Row],[Spalte84]]&gt;4, ""))</f>
        <v/>
      </c>
    </row>
    <row r="30" spans="1:87" x14ac:dyDescent="0.2">
      <c r="A30" s="6" t="s">
        <v>835</v>
      </c>
      <c r="B30" s="89" t="s">
        <v>883</v>
      </c>
      <c r="C3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6</v>
      </c>
      <c r="D3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3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9.9537037037037035E-2</v>
      </c>
      <c r="F30" s="9">
        <f>Tabelle2[[#This Row],[Spalte4]]/Tabelle2[[#This Row],[Spalte3]]</f>
        <v>1.6589506172839507E-2</v>
      </c>
      <c r="G3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25</v>
      </c>
      <c r="H3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4</v>
      </c>
      <c r="I3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3</v>
      </c>
      <c r="N3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" s="44" t="str">
        <f>IF(Tabelle2[[#This Row],[Spalte11]]&lt;5, 1, IF(Tabelle2[[#This Row],[Spalte11]]&gt;4, ""))</f>
        <v/>
      </c>
      <c r="T3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" s="40" t="str">
        <f>IF(Tabelle2[[#This Row],[Spalte6]]&lt;5, 1, IF(Tabelle2[[#This Row],[Spalte6]]&gt;4, ""))</f>
        <v/>
      </c>
      <c r="Z3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" s="65" t="str">
        <f>IF(Tabelle2[[#This Row],[Spalte17]]&lt;5, 1, IF(Tabelle2[[#This Row],[Spalte17]]&gt;4, ""))</f>
        <v/>
      </c>
      <c r="AB30" s="84" t="s">
        <v>994</v>
      </c>
      <c r="AC30" s="173">
        <v>44</v>
      </c>
      <c r="AD30" s="85">
        <v>2.2638888888888889E-2</v>
      </c>
      <c r="AE30" s="86">
        <v>2</v>
      </c>
      <c r="AF3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" s="80" t="str">
        <f>IF(Tabelle2[[#This Row],[Spalte25]]&lt;5, 1, IF(Tabelle2[[#This Row],[Spalte25]]&gt;4, ""))</f>
        <v/>
      </c>
      <c r="AH30" s="106">
        <v>16</v>
      </c>
      <c r="AI30" s="99">
        <v>28</v>
      </c>
      <c r="AJ30" s="100">
        <v>1.9259259259259261E-2</v>
      </c>
      <c r="AK30" s="99">
        <v>5</v>
      </c>
      <c r="AL30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5</v>
      </c>
      <c r="AM30" s="95" t="str">
        <f>IF(Tabelle2[[#This Row],[Spalte31]]&lt;5, 1, IF(Tabelle2[[#This Row],[Spalte31]]&gt;4, ""))</f>
        <v/>
      </c>
      <c r="AR3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" s="112" t="str">
        <f>IF(Tabelle2[[#This Row],[Spalte37]]&lt;5, 1, IF(Tabelle2[[#This Row],[Spalte37]]&gt;4, ""))</f>
        <v/>
      </c>
      <c r="AT30" s="163">
        <v>24</v>
      </c>
      <c r="AU30" s="156">
        <v>31</v>
      </c>
      <c r="AV30" s="157">
        <v>1.5729166666666666E-2</v>
      </c>
      <c r="AW30" s="156">
        <v>2</v>
      </c>
      <c r="AX30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4</v>
      </c>
      <c r="AY30" s="120">
        <f>IF(Tabelle2[[#This Row],[Spalte43]]&lt;5, 1, IF(Tabelle2[[#This Row],[Spalte43]]&gt;4, ""))</f>
        <v>1</v>
      </c>
      <c r="BD3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" s="128" t="str">
        <f>IF(Tabelle2[[#This Row],[Spalte49]]&lt;5, 1, IF(Tabelle2[[#This Row],[Spalte49]]&gt;4, ""))</f>
        <v/>
      </c>
      <c r="BF30" s="180">
        <v>30</v>
      </c>
      <c r="BG30" s="181">
        <v>29</v>
      </c>
      <c r="BH30" s="182">
        <v>1.6863425925925928E-2</v>
      </c>
      <c r="BI30" s="181">
        <v>5</v>
      </c>
      <c r="BJ30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2</v>
      </c>
      <c r="BK30" s="137">
        <f>IF(Tabelle2[[#This Row],[Spalte60]]&lt;5, 1, IF(Tabelle2[[#This Row],[Spalte60]]&gt;4, ""))</f>
        <v>1</v>
      </c>
      <c r="BP3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" s="65" t="str">
        <f>IF(Tabelle2[[#This Row],[Spalte66]]&lt;5, 1, IF(Tabelle2[[#This Row],[Spalte66]]&gt;4, ""))</f>
        <v/>
      </c>
      <c r="BR30" s="211">
        <v>10</v>
      </c>
      <c r="BS30" s="209">
        <v>11</v>
      </c>
      <c r="BT30" s="208">
        <v>9.9074074074074082E-3</v>
      </c>
      <c r="BU30" s="209">
        <v>5</v>
      </c>
      <c r="BV3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" s="190" t="str">
        <f>IF(Tabelle2[[#This Row],[Spalte72]]&lt;5, 1, IF(Tabelle2[[#This Row],[Spalte72]]&gt;4, ""))</f>
        <v/>
      </c>
      <c r="CB3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" s="35" t="str">
        <f>IF(Tabelle2[[#This Row],[Spalte78]]&lt;5, 1, IF(Tabelle2[[#This Row],[Spalte78]]&gt;4, ""))</f>
        <v/>
      </c>
      <c r="CD30" s="229">
        <v>24</v>
      </c>
      <c r="CE30" s="226">
        <v>34</v>
      </c>
      <c r="CF30" s="227">
        <v>1.5138888888888889E-2</v>
      </c>
      <c r="CG30" s="226">
        <v>6</v>
      </c>
      <c r="CH30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3</v>
      </c>
      <c r="CI30" s="221">
        <f>IF(Tabelle2[[#This Row],[Spalte84]]&lt;5, 1, IF(Tabelle2[[#This Row],[Spalte84]]&gt;4, ""))</f>
        <v>1</v>
      </c>
    </row>
    <row r="31" spans="1:87" x14ac:dyDescent="0.2">
      <c r="B31" s="87" t="s">
        <v>1</v>
      </c>
      <c r="K31" s="30"/>
      <c r="L31" s="34"/>
      <c r="M31" s="30"/>
      <c r="N3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" s="44" t="str">
        <f>IF(Tabelle2[[#This Row],[Spalte11]]&lt;5, 1, IF(Tabelle2[[#This Row],[Spalte11]]&gt;4, ""))</f>
        <v/>
      </c>
      <c r="Q31" s="32"/>
      <c r="R31" s="32"/>
      <c r="S31" s="32"/>
      <c r="T31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" s="50" t="str">
        <f>IF(Tabelle2[[#This Row],[Spalte6]]&lt;5, 1, IF(Tabelle2[[#This Row],[Spalte6]]&gt;4, ""))</f>
        <v/>
      </c>
      <c r="Z3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" s="65" t="str">
        <f>IF(Tabelle2[[#This Row],[Spalte17]]&lt;5, 1, IF(Tabelle2[[#This Row],[Spalte17]]&gt;4, ""))</f>
        <v/>
      </c>
      <c r="AF3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" s="80" t="str">
        <f>IF(Tabelle2[[#This Row],[Spalte25]]&lt;5, 1, IF(Tabelle2[[#This Row],[Spalte25]]&gt;4, ""))</f>
        <v/>
      </c>
      <c r="AL3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" s="95" t="str">
        <f>IF(Tabelle2[[#This Row],[Spalte31]]&lt;5, 1, IF(Tabelle2[[#This Row],[Spalte31]]&gt;4, ""))</f>
        <v/>
      </c>
      <c r="AR3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" s="112" t="str">
        <f>IF(Tabelle2[[#This Row],[Spalte37]]&lt;5, 1, IF(Tabelle2[[#This Row],[Spalte37]]&gt;4, ""))</f>
        <v/>
      </c>
      <c r="AX3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" s="120" t="str">
        <f>IF(Tabelle2[[#This Row],[Spalte43]]&lt;5, 1, IF(Tabelle2[[#This Row],[Spalte43]]&gt;4, ""))</f>
        <v/>
      </c>
      <c r="BD3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" s="128" t="str">
        <f>IF(Tabelle2[[#This Row],[Spalte49]]&lt;5, 1, IF(Tabelle2[[#This Row],[Spalte49]]&gt;4, ""))</f>
        <v/>
      </c>
      <c r="BJ3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" s="137" t="str">
        <f>IF(Tabelle2[[#This Row],[Spalte60]]&lt;5, 1, IF(Tabelle2[[#This Row],[Spalte60]]&gt;4, ""))</f>
        <v/>
      </c>
      <c r="BP3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" s="65" t="str">
        <f>IF(Tabelle2[[#This Row],[Spalte66]]&lt;5, 1, IF(Tabelle2[[#This Row],[Spalte66]]&gt;4, ""))</f>
        <v/>
      </c>
      <c r="BV3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" s="190" t="str">
        <f>IF(Tabelle2[[#This Row],[Spalte72]]&lt;5, 1, IF(Tabelle2[[#This Row],[Spalte72]]&gt;4, ""))</f>
        <v/>
      </c>
      <c r="CB3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" s="35" t="str">
        <f>IF(Tabelle2[[#This Row],[Spalte78]]&lt;5, 1, IF(Tabelle2[[#This Row],[Spalte78]]&gt;4, ""))</f>
        <v/>
      </c>
      <c r="CH3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" s="221" t="str">
        <f>IF(Tabelle2[[#This Row],[Spalte84]]&lt;5, 1, IF(Tabelle2[[#This Row],[Spalte84]]&gt;4, ""))</f>
        <v/>
      </c>
    </row>
    <row r="32" spans="1:87" x14ac:dyDescent="0.2">
      <c r="A32" t="s">
        <v>835</v>
      </c>
      <c r="B32" s="88" t="s">
        <v>55</v>
      </c>
      <c r="C3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13</v>
      </c>
      <c r="D3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3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2.3761574074074074E-2</v>
      </c>
      <c r="F32" s="9">
        <f>Tabelle2[[#This Row],[Spalte4]]/Tabelle2[[#This Row],[Spalte3]]</f>
        <v>1.8278133903133903E-3</v>
      </c>
      <c r="G3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11</v>
      </c>
      <c r="H3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3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J32" s="45">
        <v>23</v>
      </c>
      <c r="K32" s="166">
        <v>27</v>
      </c>
      <c r="L32" s="46">
        <v>5.5671296296296302E-3</v>
      </c>
      <c r="M32" s="30">
        <v>2</v>
      </c>
      <c r="N32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4</v>
      </c>
      <c r="O32" s="44">
        <f>IF(Tabelle2[[#This Row],[Spalte11]]&lt;5, 1, IF(Tabelle2[[#This Row],[Spalte11]]&gt;4, ""))</f>
        <v>1</v>
      </c>
      <c r="P32" s="54">
        <v>10</v>
      </c>
      <c r="Q32" s="168">
        <v>7</v>
      </c>
      <c r="R32" s="33">
        <v>6.2500000000000001E-4</v>
      </c>
      <c r="S32" s="31">
        <v>2</v>
      </c>
      <c r="T32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" s="50" t="str">
        <f>IF(Tabelle2[[#This Row],[Spalte6]]&lt;5, 1, IF(Tabelle2[[#This Row],[Spalte6]]&gt;4, ""))</f>
        <v/>
      </c>
      <c r="V32" s="70">
        <v>17</v>
      </c>
      <c r="W32" s="170">
        <v>17</v>
      </c>
      <c r="X32" s="12">
        <v>7.1759259259259267E-3</v>
      </c>
      <c r="Y32" s="13">
        <v>2</v>
      </c>
      <c r="Z3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" s="65" t="str">
        <f>IF(Tabelle2[[#This Row],[Spalte17]]&lt;5, 1, IF(Tabelle2[[#This Row],[Spalte17]]&gt;4, ""))</f>
        <v/>
      </c>
      <c r="AB32" s="84" t="s">
        <v>1008</v>
      </c>
      <c r="AC32" s="173">
        <v>1</v>
      </c>
      <c r="AD32" s="85">
        <v>1.8634259259259259E-3</v>
      </c>
      <c r="AE32" s="86">
        <v>0</v>
      </c>
      <c r="AF3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" s="80" t="str">
        <f>IF(Tabelle2[[#This Row],[Spalte25]]&lt;5, 1, IF(Tabelle2[[#This Row],[Spalte25]]&gt;4, ""))</f>
        <v/>
      </c>
      <c r="AH32" s="106">
        <v>23</v>
      </c>
      <c r="AI32" s="99">
        <v>15</v>
      </c>
      <c r="AJ32" s="100">
        <v>5.7870370370370378E-4</v>
      </c>
      <c r="AK32" s="99">
        <v>1</v>
      </c>
      <c r="AL3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" s="95" t="str">
        <f>IF(Tabelle2[[#This Row],[Spalte31]]&lt;5, 1, IF(Tabelle2[[#This Row],[Spalte31]]&gt;4, ""))</f>
        <v/>
      </c>
      <c r="AN32" s="143">
        <v>26</v>
      </c>
      <c r="AO32" s="145">
        <v>18</v>
      </c>
      <c r="AP32" s="144">
        <v>4.1666666666666664E-4</v>
      </c>
      <c r="AQ32" s="145">
        <v>0</v>
      </c>
      <c r="AR3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" s="112" t="str">
        <f>IF(Tabelle2[[#This Row],[Spalte37]]&lt;5, 1, IF(Tabelle2[[#This Row],[Spalte37]]&gt;4, ""))</f>
        <v/>
      </c>
      <c r="AT32" s="163">
        <v>19</v>
      </c>
      <c r="AU32" s="156">
        <v>8</v>
      </c>
      <c r="AV32" s="157">
        <v>4.9768518518518521E-4</v>
      </c>
      <c r="AW32" s="156">
        <v>0</v>
      </c>
      <c r="AX3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" s="120" t="str">
        <f>IF(Tabelle2[[#This Row],[Spalte43]]&lt;5, 1, IF(Tabelle2[[#This Row],[Spalte43]]&gt;4, ""))</f>
        <v/>
      </c>
      <c r="AZ32" s="162">
        <v>17</v>
      </c>
      <c r="BA32" s="159">
        <v>7</v>
      </c>
      <c r="BB32" s="160">
        <v>5.4398148148148155E-4</v>
      </c>
      <c r="BC32" s="159">
        <v>1</v>
      </c>
      <c r="BD3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" s="128" t="str">
        <f>IF(Tabelle2[[#This Row],[Spalte49]]&lt;5, 1, IF(Tabelle2[[#This Row],[Spalte49]]&gt;4, ""))</f>
        <v/>
      </c>
      <c r="BF32" s="180">
        <v>9</v>
      </c>
      <c r="BG32" s="181">
        <v>2</v>
      </c>
      <c r="BH32" s="182">
        <v>9.8379629629629642E-4</v>
      </c>
      <c r="BI32" s="181">
        <v>0</v>
      </c>
      <c r="BJ3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" s="137" t="str">
        <f>IF(Tabelle2[[#This Row],[Spalte60]]&lt;5, 1, IF(Tabelle2[[#This Row],[Spalte60]]&gt;4, ""))</f>
        <v/>
      </c>
      <c r="BL32" s="70">
        <v>29</v>
      </c>
      <c r="BM32" s="170">
        <v>15</v>
      </c>
      <c r="BN32" s="12">
        <v>1.2962962962962963E-3</v>
      </c>
      <c r="BO32" s="170">
        <v>3</v>
      </c>
      <c r="BP3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" s="65" t="str">
        <f>IF(Tabelle2[[#This Row],[Spalte66]]&lt;5, 1, IF(Tabelle2[[#This Row],[Spalte66]]&gt;4, ""))</f>
        <v/>
      </c>
      <c r="BR32" s="211">
        <v>19</v>
      </c>
      <c r="BS32" s="209">
        <v>12</v>
      </c>
      <c r="BT32" s="208">
        <v>1.7245370370370372E-3</v>
      </c>
      <c r="BU32" s="209">
        <v>0</v>
      </c>
      <c r="BV3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" s="190" t="str">
        <f>IF(Tabelle2[[#This Row],[Spalte72]]&lt;5, 1, IF(Tabelle2[[#This Row],[Spalte72]]&gt;4, ""))</f>
        <v/>
      </c>
      <c r="BX32" s="84">
        <v>23</v>
      </c>
      <c r="BY32" s="174">
        <v>17</v>
      </c>
      <c r="BZ32" s="85">
        <v>1.9907407407407408E-3</v>
      </c>
      <c r="CA32" s="173">
        <v>0</v>
      </c>
      <c r="CB32" s="35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9</v>
      </c>
      <c r="CC32" s="35" t="str">
        <f>IF(Tabelle2[[#This Row],[Spalte78]]&lt;5, 1, IF(Tabelle2[[#This Row],[Spalte78]]&gt;4, ""))</f>
        <v/>
      </c>
      <c r="CD32" s="229">
        <v>36</v>
      </c>
      <c r="CE32" s="226">
        <v>26</v>
      </c>
      <c r="CF32" s="227">
        <v>4.9768518518518521E-4</v>
      </c>
      <c r="CG32" s="226">
        <v>0</v>
      </c>
      <c r="CH3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" s="221" t="str">
        <f>IF(Tabelle2[[#This Row],[Spalte84]]&lt;5, 1, IF(Tabelle2[[#This Row],[Spalte84]]&gt;4, ""))</f>
        <v/>
      </c>
    </row>
    <row r="33" spans="1:87" x14ac:dyDescent="0.2">
      <c r="A33" t="s">
        <v>835</v>
      </c>
      <c r="B33" s="89" t="s">
        <v>816</v>
      </c>
      <c r="C3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3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3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6.2766203703703699E-2</v>
      </c>
      <c r="F33" s="9">
        <f>Tabelle2[[#This Row],[Spalte4]]/Tabelle2[[#This Row],[Spalte3]]</f>
        <v>2.0922067901234565E-2</v>
      </c>
      <c r="G3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3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3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3" s="44" t="str">
        <f>IF(Tabelle2[[#This Row],[Spalte11]]&lt;5, 1, IF(Tabelle2[[#This Row],[Spalte11]]&gt;4, ""))</f>
        <v/>
      </c>
      <c r="T3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3" s="40" t="str">
        <f>IF(Tabelle2[[#This Row],[Spalte6]]&lt;5, 1, IF(Tabelle2[[#This Row],[Spalte6]]&gt;4, ""))</f>
        <v/>
      </c>
      <c r="V33" s="70">
        <v>39</v>
      </c>
      <c r="W33" s="170">
        <v>47</v>
      </c>
      <c r="X33" s="12">
        <v>1.8773148148148146E-2</v>
      </c>
      <c r="Y33" s="13">
        <v>3</v>
      </c>
      <c r="Z33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6</v>
      </c>
      <c r="AA33" s="65" t="str">
        <f>IF(Tabelle2[[#This Row],[Spalte17]]&lt;5, 1, IF(Tabelle2[[#This Row],[Spalte17]]&gt;4, ""))</f>
        <v/>
      </c>
      <c r="AF3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3" s="80" t="str">
        <f>IF(Tabelle2[[#This Row],[Spalte25]]&lt;5, 1, IF(Tabelle2[[#This Row],[Spalte25]]&gt;4, ""))</f>
        <v/>
      </c>
      <c r="AL3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3" s="95" t="str">
        <f>IF(Tabelle2[[#This Row],[Spalte31]]&lt;5, 1, IF(Tabelle2[[#This Row],[Spalte31]]&gt;4, ""))</f>
        <v/>
      </c>
      <c r="AR3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3" s="112" t="str">
        <f>IF(Tabelle2[[#This Row],[Spalte37]]&lt;5, 1, IF(Tabelle2[[#This Row],[Spalte37]]&gt;4, ""))</f>
        <v/>
      </c>
      <c r="AT33" s="163">
        <v>2</v>
      </c>
      <c r="AU33" s="156">
        <v>14</v>
      </c>
      <c r="AV33" s="157">
        <v>2.3831018518518522E-2</v>
      </c>
      <c r="AW33" s="156">
        <v>2</v>
      </c>
      <c r="AX3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3" s="120" t="str">
        <f>IF(Tabelle2[[#This Row],[Spalte43]]&lt;5, 1, IF(Tabelle2[[#This Row],[Spalte43]]&gt;4, ""))</f>
        <v/>
      </c>
      <c r="AZ33" s="162">
        <v>13</v>
      </c>
      <c r="BA33" s="159">
        <v>24</v>
      </c>
      <c r="BB33" s="160">
        <v>2.0162037037037041E-2</v>
      </c>
      <c r="BC33" s="159">
        <v>2</v>
      </c>
      <c r="BD33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7</v>
      </c>
      <c r="BE33" s="128" t="str">
        <f>IF(Tabelle2[[#This Row],[Spalte49]]&lt;5, 1, IF(Tabelle2[[#This Row],[Spalte49]]&gt;4, ""))</f>
        <v/>
      </c>
      <c r="BJ3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3" s="137" t="str">
        <f>IF(Tabelle2[[#This Row],[Spalte60]]&lt;5, 1, IF(Tabelle2[[#This Row],[Spalte60]]&gt;4, ""))</f>
        <v/>
      </c>
      <c r="BP3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3" s="65" t="str">
        <f>IF(Tabelle2[[#This Row],[Spalte66]]&lt;5, 1, IF(Tabelle2[[#This Row],[Spalte66]]&gt;4, ""))</f>
        <v/>
      </c>
      <c r="BV3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3" s="190" t="str">
        <f>IF(Tabelle2[[#This Row],[Spalte72]]&lt;5, 1, IF(Tabelle2[[#This Row],[Spalte72]]&gt;4, ""))</f>
        <v/>
      </c>
      <c r="CB3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3" s="35" t="str">
        <f>IF(Tabelle2[[#This Row],[Spalte78]]&lt;5, 1, IF(Tabelle2[[#This Row],[Spalte78]]&gt;4, ""))</f>
        <v/>
      </c>
      <c r="CH3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3" s="221" t="str">
        <f>IF(Tabelle2[[#This Row],[Spalte84]]&lt;5, 1, IF(Tabelle2[[#This Row],[Spalte84]]&gt;4, ""))</f>
        <v/>
      </c>
    </row>
    <row r="34" spans="1:87" x14ac:dyDescent="0.2">
      <c r="A34" t="s">
        <v>835</v>
      </c>
      <c r="B34" s="89" t="s">
        <v>1084</v>
      </c>
      <c r="C3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3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8.7962962962962973E-4</v>
      </c>
      <c r="F34" s="9">
        <f>Tabelle2[[#This Row],[Spalte4]]/Tabelle2[[#This Row],[Spalte3]]</f>
        <v>4.3981481481481486E-4</v>
      </c>
      <c r="G3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4" s="196" t="str">
        <f>IF(Tabelle2[[#This Row],[Spalte11]]&lt;5, 1, IF(Tabelle2[[#This Row],[Spalte11]]&gt;4, ""))</f>
        <v/>
      </c>
      <c r="T3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4" s="198" t="str">
        <f>IF(Tabelle2[[#This Row],[Spalte6]]&lt;5, 1, IF(Tabelle2[[#This Row],[Spalte6]]&gt;4, ""))</f>
        <v/>
      </c>
      <c r="Z3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4" s="199" t="str">
        <f>IF(Tabelle2[[#This Row],[Spalte17]]&lt;5, 1, IF(Tabelle2[[#This Row],[Spalte17]]&gt;4, ""))</f>
        <v/>
      </c>
      <c r="AF3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4" s="200" t="str">
        <f>IF(Tabelle2[[#This Row],[Spalte25]]&lt;5, 1, IF(Tabelle2[[#This Row],[Spalte25]]&gt;4, ""))</f>
        <v/>
      </c>
      <c r="AL3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4" s="96" t="str">
        <f>IF(Tabelle2[[#This Row],[Spalte31]]&lt;5, 1, IF(Tabelle2[[#This Row],[Spalte31]]&gt;4, ""))</f>
        <v/>
      </c>
      <c r="AR3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4" s="202" t="str">
        <f>IF(Tabelle2[[#This Row],[Spalte37]]&lt;5, 1, IF(Tabelle2[[#This Row],[Spalte37]]&gt;4, ""))</f>
        <v/>
      </c>
      <c r="AX3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4" s="203" t="str">
        <f>IF(Tabelle2[[#This Row],[Spalte43]]&lt;5, 1, IF(Tabelle2[[#This Row],[Spalte43]]&gt;4, ""))</f>
        <v/>
      </c>
      <c r="BD3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4" s="204" t="str">
        <f>IF(Tabelle2[[#This Row],[Spalte49]]&lt;5, 1, IF(Tabelle2[[#This Row],[Spalte49]]&gt;4, ""))</f>
        <v/>
      </c>
      <c r="BJ3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4" s="185" t="str">
        <f>IF(Tabelle2[[#This Row],[Spalte60]]&lt;5, 1, IF(Tabelle2[[#This Row],[Spalte60]]&gt;4, ""))</f>
        <v/>
      </c>
      <c r="BP3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4" s="199" t="str">
        <f>IF(Tabelle2[[#This Row],[Spalte66]]&lt;5, 1, IF(Tabelle2[[#This Row],[Spalte66]]&gt;4, ""))</f>
        <v/>
      </c>
      <c r="BV3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4" s="191" t="str">
        <f>IF(Tabelle2[[#This Row],[Spalte72]]&lt;5, 1, IF(Tabelle2[[#This Row],[Spalte72]]&gt;4, ""))</f>
        <v/>
      </c>
      <c r="BX34" s="84">
        <v>24</v>
      </c>
      <c r="BY34" s="174">
        <v>16</v>
      </c>
      <c r="BZ34" s="85">
        <v>1.6203703703703703E-4</v>
      </c>
      <c r="CA34" s="173">
        <v>0</v>
      </c>
      <c r="CB34" s="79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10</v>
      </c>
      <c r="CC34" s="79" t="str">
        <f>IF(Tabelle2[[#This Row],[Spalte78]]&lt;5, 1, IF(Tabelle2[[#This Row],[Spalte78]]&gt;4, ""))</f>
        <v/>
      </c>
      <c r="CD34" s="229">
        <v>22</v>
      </c>
      <c r="CE34" s="226">
        <v>9</v>
      </c>
      <c r="CF34" s="227">
        <v>7.175925925925927E-4</v>
      </c>
      <c r="CG34" s="226">
        <v>0</v>
      </c>
      <c r="CH3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4" s="225" t="str">
        <f>IF(Tabelle2[[#This Row],[Spalte84]]&lt;5, 1, IF(Tabelle2[[#This Row],[Spalte84]]&gt;4, ""))</f>
        <v/>
      </c>
    </row>
    <row r="35" spans="1:87" x14ac:dyDescent="0.2">
      <c r="A35" t="s">
        <v>835</v>
      </c>
      <c r="B35" s="89" t="s">
        <v>771</v>
      </c>
      <c r="C3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3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3.7847222222222223E-3</v>
      </c>
      <c r="F35" s="9">
        <f>Tabelle2[[#This Row],[Spalte4]]/Tabelle2[[#This Row],[Spalte3]]</f>
        <v>1.8923611111111112E-3</v>
      </c>
      <c r="G3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5" s="44" t="str">
        <f>IF(Tabelle2[[#This Row],[Spalte11]]&lt;5, 1, IF(Tabelle2[[#This Row],[Spalte11]]&gt;4, ""))</f>
        <v/>
      </c>
      <c r="P35" s="54">
        <v>12</v>
      </c>
      <c r="Q35" s="31">
        <v>10</v>
      </c>
      <c r="R35" s="33">
        <v>1.3310185185185185E-3</v>
      </c>
      <c r="S35" s="31">
        <v>1</v>
      </c>
      <c r="T35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5" s="50" t="str">
        <f>IF(Tabelle2[[#This Row],[Spalte6]]&lt;5, 1, IF(Tabelle2[[#This Row],[Spalte6]]&gt;4, ""))</f>
        <v/>
      </c>
      <c r="V35" s="70">
        <v>3</v>
      </c>
      <c r="W35" s="13">
        <v>1</v>
      </c>
      <c r="X35" s="12">
        <v>2.4537037037037036E-3</v>
      </c>
      <c r="Y35" s="13">
        <v>0</v>
      </c>
      <c r="Z3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5" s="65" t="str">
        <f>IF(Tabelle2[[#This Row],[Spalte17]]&lt;5, 1, IF(Tabelle2[[#This Row],[Spalte17]]&gt;4, ""))</f>
        <v/>
      </c>
      <c r="AF3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5" s="80" t="str">
        <f>IF(Tabelle2[[#This Row],[Spalte25]]&lt;5, 1, IF(Tabelle2[[#This Row],[Spalte25]]&gt;4, ""))</f>
        <v/>
      </c>
      <c r="AL3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5" s="95" t="str">
        <f>IF(Tabelle2[[#This Row],[Spalte31]]&lt;5, 1, IF(Tabelle2[[#This Row],[Spalte31]]&gt;4, ""))</f>
        <v/>
      </c>
      <c r="AR3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5" s="112" t="str">
        <f>IF(Tabelle2[[#This Row],[Spalte37]]&lt;5, 1, IF(Tabelle2[[#This Row],[Spalte37]]&gt;4, ""))</f>
        <v/>
      </c>
      <c r="AX3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5" s="120" t="str">
        <f>IF(Tabelle2[[#This Row],[Spalte43]]&lt;5, 1, IF(Tabelle2[[#This Row],[Spalte43]]&gt;4, ""))</f>
        <v/>
      </c>
      <c r="BD3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5" s="128" t="str">
        <f>IF(Tabelle2[[#This Row],[Spalte49]]&lt;5, 1, IF(Tabelle2[[#This Row],[Spalte49]]&gt;4, ""))</f>
        <v/>
      </c>
      <c r="BJ3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5" s="137" t="str">
        <f>IF(Tabelle2[[#This Row],[Spalte60]]&lt;5, 1, IF(Tabelle2[[#This Row],[Spalte60]]&gt;4, ""))</f>
        <v/>
      </c>
      <c r="BP3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5" s="65" t="str">
        <f>IF(Tabelle2[[#This Row],[Spalte66]]&lt;5, 1, IF(Tabelle2[[#This Row],[Spalte66]]&gt;4, ""))</f>
        <v/>
      </c>
      <c r="BV3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5" s="190" t="str">
        <f>IF(Tabelle2[[#This Row],[Spalte72]]&lt;5, 1, IF(Tabelle2[[#This Row],[Spalte72]]&gt;4, ""))</f>
        <v/>
      </c>
      <c r="CB3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5" s="35" t="str">
        <f>IF(Tabelle2[[#This Row],[Spalte78]]&lt;5, 1, IF(Tabelle2[[#This Row],[Spalte78]]&gt;4, ""))</f>
        <v/>
      </c>
      <c r="CH3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5" s="221" t="str">
        <f>IF(Tabelle2[[#This Row],[Spalte84]]&lt;5, 1, IF(Tabelle2[[#This Row],[Spalte84]]&gt;4, ""))</f>
        <v/>
      </c>
    </row>
    <row r="36" spans="1:87" x14ac:dyDescent="0.2">
      <c r="A36" t="s">
        <v>835</v>
      </c>
      <c r="B36" s="89" t="s">
        <v>862</v>
      </c>
      <c r="C3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3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6.8402777777777776E-3</v>
      </c>
      <c r="F36" s="9">
        <f>Tabelle2[[#This Row],[Spalte4]]/Tabelle2[[#This Row],[Spalte3]]</f>
        <v>6.8402777777777776E-3</v>
      </c>
      <c r="G3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6" s="44" t="str">
        <f>IF(Tabelle2[[#This Row],[Spalte11]]&lt;5, 1, IF(Tabelle2[[#This Row],[Spalte11]]&gt;4, ""))</f>
        <v/>
      </c>
      <c r="T3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6" s="40" t="str">
        <f>IF(Tabelle2[[#This Row],[Spalte6]]&lt;5, 1, IF(Tabelle2[[#This Row],[Spalte6]]&gt;4, ""))</f>
        <v/>
      </c>
      <c r="Z3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6" s="65" t="str">
        <f>IF(Tabelle2[[#This Row],[Spalte17]]&lt;5, 1, IF(Tabelle2[[#This Row],[Spalte17]]&gt;4, ""))</f>
        <v/>
      </c>
      <c r="AB36" s="84" t="s">
        <v>977</v>
      </c>
      <c r="AC36" s="173">
        <v>43</v>
      </c>
      <c r="AD36" s="85">
        <v>6.8402777777777776E-3</v>
      </c>
      <c r="AE36" s="86">
        <v>1</v>
      </c>
      <c r="AF3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6" s="80" t="str">
        <f>IF(Tabelle2[[#This Row],[Spalte25]]&lt;5, 1, IF(Tabelle2[[#This Row],[Spalte25]]&gt;4, ""))</f>
        <v/>
      </c>
      <c r="AL3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6" s="95" t="str">
        <f>IF(Tabelle2[[#This Row],[Spalte31]]&lt;5, 1, IF(Tabelle2[[#This Row],[Spalte31]]&gt;4, ""))</f>
        <v/>
      </c>
      <c r="AR3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6" s="112" t="str">
        <f>IF(Tabelle2[[#This Row],[Spalte37]]&lt;5, 1, IF(Tabelle2[[#This Row],[Spalte37]]&gt;4, ""))</f>
        <v/>
      </c>
      <c r="AX3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6" s="120" t="str">
        <f>IF(Tabelle2[[#This Row],[Spalte43]]&lt;5, 1, IF(Tabelle2[[#This Row],[Spalte43]]&gt;4, ""))</f>
        <v/>
      </c>
      <c r="BD3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6" s="128" t="str">
        <f>IF(Tabelle2[[#This Row],[Spalte49]]&lt;5, 1, IF(Tabelle2[[#This Row],[Spalte49]]&gt;4, ""))</f>
        <v/>
      </c>
      <c r="BJ3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6" s="137" t="str">
        <f>IF(Tabelle2[[#This Row],[Spalte60]]&lt;5, 1, IF(Tabelle2[[#This Row],[Spalte60]]&gt;4, ""))</f>
        <v/>
      </c>
      <c r="BP3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6" s="65" t="str">
        <f>IF(Tabelle2[[#This Row],[Spalte66]]&lt;5, 1, IF(Tabelle2[[#This Row],[Spalte66]]&gt;4, ""))</f>
        <v/>
      </c>
      <c r="BV3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6" s="190" t="str">
        <f>IF(Tabelle2[[#This Row],[Spalte72]]&lt;5, 1, IF(Tabelle2[[#This Row],[Spalte72]]&gt;4, ""))</f>
        <v/>
      </c>
      <c r="CB3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6" s="35" t="str">
        <f>IF(Tabelle2[[#This Row],[Spalte78]]&lt;5, 1, IF(Tabelle2[[#This Row],[Spalte78]]&gt;4, ""))</f>
        <v/>
      </c>
      <c r="CH3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6" s="221" t="str">
        <f>IF(Tabelle2[[#This Row],[Spalte84]]&lt;5, 1, IF(Tabelle2[[#This Row],[Spalte84]]&gt;4, ""))</f>
        <v/>
      </c>
    </row>
    <row r="37" spans="1:87" x14ac:dyDescent="0.2">
      <c r="A37" t="s">
        <v>835</v>
      </c>
      <c r="B37" s="89" t="s">
        <v>1070</v>
      </c>
      <c r="C3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3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2.6099537037037039E-2</v>
      </c>
      <c r="F37" s="9">
        <f>Tabelle2[[#This Row],[Spalte4]]/Tabelle2[[#This Row],[Spalte3]]</f>
        <v>2.6099537037037039E-2</v>
      </c>
      <c r="G3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3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7" s="196" t="str">
        <f>IF(Tabelle2[[#This Row],[Spalte11]]&lt;5, 1, IF(Tabelle2[[#This Row],[Spalte11]]&gt;4, ""))</f>
        <v/>
      </c>
      <c r="T3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7" s="198" t="str">
        <f>IF(Tabelle2[[#This Row],[Spalte6]]&lt;5, 1, IF(Tabelle2[[#This Row],[Spalte6]]&gt;4, ""))</f>
        <v/>
      </c>
      <c r="Z3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7" s="199" t="str">
        <f>IF(Tabelle2[[#This Row],[Spalte17]]&lt;5, 1, IF(Tabelle2[[#This Row],[Spalte17]]&gt;4, ""))</f>
        <v/>
      </c>
      <c r="AF3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7" s="200" t="str">
        <f>IF(Tabelle2[[#This Row],[Spalte25]]&lt;5, 1, IF(Tabelle2[[#This Row],[Spalte25]]&gt;4, ""))</f>
        <v/>
      </c>
      <c r="AL3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7" s="96" t="str">
        <f>IF(Tabelle2[[#This Row],[Spalte31]]&lt;5, 1, IF(Tabelle2[[#This Row],[Spalte31]]&gt;4, ""))</f>
        <v/>
      </c>
      <c r="AR3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7" s="202" t="str">
        <f>IF(Tabelle2[[#This Row],[Spalte37]]&lt;5, 1, IF(Tabelle2[[#This Row],[Spalte37]]&gt;4, ""))</f>
        <v/>
      </c>
      <c r="AX3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7" s="203" t="str">
        <f>IF(Tabelle2[[#This Row],[Spalte43]]&lt;5, 1, IF(Tabelle2[[#This Row],[Spalte43]]&gt;4, ""))</f>
        <v/>
      </c>
      <c r="BD3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7" s="204" t="str">
        <f>IF(Tabelle2[[#This Row],[Spalte49]]&lt;5, 1, IF(Tabelle2[[#This Row],[Spalte49]]&gt;4, ""))</f>
        <v/>
      </c>
      <c r="BJ3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7" s="185" t="str">
        <f>IF(Tabelle2[[#This Row],[Spalte60]]&lt;5, 1, IF(Tabelle2[[#This Row],[Spalte60]]&gt;4, ""))</f>
        <v/>
      </c>
      <c r="BP3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7" s="199" t="str">
        <f>IF(Tabelle2[[#This Row],[Spalte66]]&lt;5, 1, IF(Tabelle2[[#This Row],[Spalte66]]&gt;4, ""))</f>
        <v/>
      </c>
      <c r="BR37" s="211">
        <v>18</v>
      </c>
      <c r="BS37" s="209">
        <v>29</v>
      </c>
      <c r="BT37" s="208">
        <v>2.6099537037037039E-2</v>
      </c>
      <c r="BU37" s="209">
        <v>1</v>
      </c>
      <c r="BV37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4</v>
      </c>
      <c r="BW37" s="191">
        <f>IF(Tabelle2[[#This Row],[Spalte72]]&lt;5, 1, IF(Tabelle2[[#This Row],[Spalte72]]&gt;4, ""))</f>
        <v>1</v>
      </c>
      <c r="CB37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7" s="79" t="str">
        <f>IF(Tabelle2[[#This Row],[Spalte78]]&lt;5, 1, IF(Tabelle2[[#This Row],[Spalte78]]&gt;4, ""))</f>
        <v/>
      </c>
      <c r="CH3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7" s="225" t="str">
        <f>IF(Tabelle2[[#This Row],[Spalte84]]&lt;5, 1, IF(Tabelle2[[#This Row],[Spalte84]]&gt;4, ""))</f>
        <v/>
      </c>
    </row>
    <row r="38" spans="1:87" x14ac:dyDescent="0.2">
      <c r="A38" t="s">
        <v>835</v>
      </c>
      <c r="B38" s="88" t="s">
        <v>47</v>
      </c>
      <c r="C3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3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5.1967592592592595E-3</v>
      </c>
      <c r="F38" s="9">
        <f>Tabelle2[[#This Row],[Spalte4]]/Tabelle2[[#This Row],[Spalte3]]</f>
        <v>5.1967592592592595E-3</v>
      </c>
      <c r="G3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38" s="45">
        <v>15</v>
      </c>
      <c r="K38" s="166">
        <v>18</v>
      </c>
      <c r="L38" s="46">
        <v>5.1967592592592595E-3</v>
      </c>
      <c r="M38" s="30">
        <v>0</v>
      </c>
      <c r="N3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8" s="44" t="str">
        <f>IF(Tabelle2[[#This Row],[Spalte11]]&lt;5, 1, IF(Tabelle2[[#This Row],[Spalte11]]&gt;4, ""))</f>
        <v/>
      </c>
      <c r="Q38" s="32"/>
      <c r="R38" s="32"/>
      <c r="S38" s="31"/>
      <c r="T38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8" s="56" t="str">
        <f>IF(Tabelle2[[#This Row],[Spalte6]]&lt;5, 1, IF(Tabelle2[[#This Row],[Spalte6]]&gt;4, ""))</f>
        <v/>
      </c>
      <c r="Z3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8" s="65" t="str">
        <f>IF(Tabelle2[[#This Row],[Spalte17]]&lt;5, 1, IF(Tabelle2[[#This Row],[Spalte17]]&gt;4, ""))</f>
        <v/>
      </c>
      <c r="AF3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8" s="80" t="str">
        <f>IF(Tabelle2[[#This Row],[Spalte25]]&lt;5, 1, IF(Tabelle2[[#This Row],[Spalte25]]&gt;4, ""))</f>
        <v/>
      </c>
      <c r="AL3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8" s="95" t="str">
        <f>IF(Tabelle2[[#This Row],[Spalte31]]&lt;5, 1, IF(Tabelle2[[#This Row],[Spalte31]]&gt;4, ""))</f>
        <v/>
      </c>
      <c r="AR3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8" s="112" t="str">
        <f>IF(Tabelle2[[#This Row],[Spalte37]]&lt;5, 1, IF(Tabelle2[[#This Row],[Spalte37]]&gt;4, ""))</f>
        <v/>
      </c>
      <c r="AX3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8" s="120" t="str">
        <f>IF(Tabelle2[[#This Row],[Spalte43]]&lt;5, 1, IF(Tabelle2[[#This Row],[Spalte43]]&gt;4, ""))</f>
        <v/>
      </c>
      <c r="BD3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8" s="128" t="str">
        <f>IF(Tabelle2[[#This Row],[Spalte49]]&lt;5, 1, IF(Tabelle2[[#This Row],[Spalte49]]&gt;4, ""))</f>
        <v/>
      </c>
      <c r="BJ3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8" s="137" t="str">
        <f>IF(Tabelle2[[#This Row],[Spalte60]]&lt;5, 1, IF(Tabelle2[[#This Row],[Spalte60]]&gt;4, ""))</f>
        <v/>
      </c>
      <c r="BP3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8" s="65" t="str">
        <f>IF(Tabelle2[[#This Row],[Spalte66]]&lt;5, 1, IF(Tabelle2[[#This Row],[Spalte66]]&gt;4, ""))</f>
        <v/>
      </c>
      <c r="BV3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8" s="190" t="str">
        <f>IF(Tabelle2[[#This Row],[Spalte72]]&lt;5, 1, IF(Tabelle2[[#This Row],[Spalte72]]&gt;4, ""))</f>
        <v/>
      </c>
      <c r="CB3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8" s="35" t="str">
        <f>IF(Tabelle2[[#This Row],[Spalte78]]&lt;5, 1, IF(Tabelle2[[#This Row],[Spalte78]]&gt;4, ""))</f>
        <v/>
      </c>
      <c r="CH3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8" s="221" t="str">
        <f>IF(Tabelle2[[#This Row],[Spalte84]]&lt;5, 1, IF(Tabelle2[[#This Row],[Spalte84]]&gt;4, ""))</f>
        <v/>
      </c>
    </row>
    <row r="39" spans="1:87" x14ac:dyDescent="0.2">
      <c r="A39" t="s">
        <v>835</v>
      </c>
      <c r="B39" s="89" t="s">
        <v>806</v>
      </c>
      <c r="C3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3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2.199074074074074E-4</v>
      </c>
      <c r="F39" s="9">
        <f>Tabelle2[[#This Row],[Spalte4]]/Tabelle2[[#This Row],[Spalte3]]</f>
        <v>2.199074074074074E-4</v>
      </c>
      <c r="G3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9" s="44" t="str">
        <f>IF(Tabelle2[[#This Row],[Spalte11]]&lt;5, 1, IF(Tabelle2[[#This Row],[Spalte11]]&gt;4, ""))</f>
        <v/>
      </c>
      <c r="T3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9" s="40" t="str">
        <f>IF(Tabelle2[[#This Row],[Spalte6]]&lt;5, 1, IF(Tabelle2[[#This Row],[Spalte6]]&gt;4, ""))</f>
        <v/>
      </c>
      <c r="V39" s="70">
        <v>7</v>
      </c>
      <c r="W39" s="170">
        <v>4</v>
      </c>
      <c r="X39" s="12">
        <v>2.199074074074074E-4</v>
      </c>
      <c r="Y39" s="13">
        <v>0</v>
      </c>
      <c r="Z3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9" s="65" t="str">
        <f>IF(Tabelle2[[#This Row],[Spalte17]]&lt;5, 1, IF(Tabelle2[[#This Row],[Spalte17]]&gt;4, ""))</f>
        <v/>
      </c>
      <c r="AF3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9" s="80" t="str">
        <f>IF(Tabelle2[[#This Row],[Spalte25]]&lt;5, 1, IF(Tabelle2[[#This Row],[Spalte25]]&gt;4, ""))</f>
        <v/>
      </c>
      <c r="AL3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9" s="95" t="str">
        <f>IF(Tabelle2[[#This Row],[Spalte31]]&lt;5, 1, IF(Tabelle2[[#This Row],[Spalte31]]&gt;4, ""))</f>
        <v/>
      </c>
      <c r="AR3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9" s="112" t="str">
        <f>IF(Tabelle2[[#This Row],[Spalte37]]&lt;5, 1, IF(Tabelle2[[#This Row],[Spalte37]]&gt;4, ""))</f>
        <v/>
      </c>
      <c r="AX3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9" s="120" t="str">
        <f>IF(Tabelle2[[#This Row],[Spalte43]]&lt;5, 1, IF(Tabelle2[[#This Row],[Spalte43]]&gt;4, ""))</f>
        <v/>
      </c>
      <c r="BD3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9" s="128" t="str">
        <f>IF(Tabelle2[[#This Row],[Spalte49]]&lt;5, 1, IF(Tabelle2[[#This Row],[Spalte49]]&gt;4, ""))</f>
        <v/>
      </c>
      <c r="BJ3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9" s="137" t="str">
        <f>IF(Tabelle2[[#This Row],[Spalte60]]&lt;5, 1, IF(Tabelle2[[#This Row],[Spalte60]]&gt;4, ""))</f>
        <v/>
      </c>
      <c r="BP3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9" s="65" t="str">
        <f>IF(Tabelle2[[#This Row],[Spalte66]]&lt;5, 1, IF(Tabelle2[[#This Row],[Spalte66]]&gt;4, ""))</f>
        <v/>
      </c>
      <c r="BV3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9" s="190" t="str">
        <f>IF(Tabelle2[[#This Row],[Spalte72]]&lt;5, 1, IF(Tabelle2[[#This Row],[Spalte72]]&gt;4, ""))</f>
        <v/>
      </c>
      <c r="CB3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9" s="35" t="str">
        <f>IF(Tabelle2[[#This Row],[Spalte78]]&lt;5, 1, IF(Tabelle2[[#This Row],[Spalte78]]&gt;4, ""))</f>
        <v/>
      </c>
      <c r="CH3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9" s="221" t="str">
        <f>IF(Tabelle2[[#This Row],[Spalte84]]&lt;5, 1, IF(Tabelle2[[#This Row],[Spalte84]]&gt;4, ""))</f>
        <v/>
      </c>
    </row>
    <row r="40" spans="1:87" x14ac:dyDescent="0.2">
      <c r="A40" t="s">
        <v>835</v>
      </c>
      <c r="B40" s="89" t="s">
        <v>1029</v>
      </c>
      <c r="C4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4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2.1030092592592593E-2</v>
      </c>
      <c r="F40" s="9">
        <f>Tabelle2[[#This Row],[Spalte4]]/Tabelle2[[#This Row],[Spalte3]]</f>
        <v>2.1030092592592593E-2</v>
      </c>
      <c r="G4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4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4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4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0" s="44" t="str">
        <f>IF(Tabelle2[[#This Row],[Spalte11]]&lt;5, 1, IF(Tabelle2[[#This Row],[Spalte11]]&gt;4, ""))</f>
        <v/>
      </c>
      <c r="T4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0" s="40" t="str">
        <f>IF(Tabelle2[[#This Row],[Spalte6]]&lt;5, 1, IF(Tabelle2[[#This Row],[Spalte6]]&gt;4, ""))</f>
        <v/>
      </c>
      <c r="Z4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0" s="65" t="str">
        <f>IF(Tabelle2[[#This Row],[Spalte17]]&lt;5, 1, IF(Tabelle2[[#This Row],[Spalte17]]&gt;4, ""))</f>
        <v/>
      </c>
      <c r="AF4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0" s="80" t="str">
        <f>IF(Tabelle2[[#This Row],[Spalte25]]&lt;5, 1, IF(Tabelle2[[#This Row],[Spalte25]]&gt;4, ""))</f>
        <v/>
      </c>
      <c r="AL4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0" s="95" t="str">
        <f>IF(Tabelle2[[#This Row],[Spalte31]]&lt;5, 1, IF(Tabelle2[[#This Row],[Spalte31]]&gt;4, ""))</f>
        <v/>
      </c>
      <c r="AR4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0" s="112" t="str">
        <f>IF(Tabelle2[[#This Row],[Spalte37]]&lt;5, 1, IF(Tabelle2[[#This Row],[Spalte37]]&gt;4, ""))</f>
        <v/>
      </c>
      <c r="AX4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0" s="120" t="str">
        <f>IF(Tabelle2[[#This Row],[Spalte43]]&lt;5, 1, IF(Tabelle2[[#This Row],[Spalte43]]&gt;4, ""))</f>
        <v/>
      </c>
      <c r="BD4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0" s="128" t="str">
        <f>IF(Tabelle2[[#This Row],[Spalte49]]&lt;5, 1, IF(Tabelle2[[#This Row],[Spalte49]]&gt;4, ""))</f>
        <v/>
      </c>
      <c r="BF40" s="180">
        <v>26</v>
      </c>
      <c r="BG40" s="183" t="s">
        <v>960</v>
      </c>
      <c r="BH40" s="182">
        <v>2.1030092592592593E-2</v>
      </c>
      <c r="BI40" s="181">
        <v>3</v>
      </c>
      <c r="BJ40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1</v>
      </c>
      <c r="BK40" s="137">
        <f>IF(Tabelle2[[#This Row],[Spalte60]]&lt;5, 1, IF(Tabelle2[[#This Row],[Spalte60]]&gt;4, ""))</f>
        <v>1</v>
      </c>
      <c r="BP4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0" s="65" t="str">
        <f>IF(Tabelle2[[#This Row],[Spalte66]]&lt;5, 1, IF(Tabelle2[[#This Row],[Spalte66]]&gt;4, ""))</f>
        <v/>
      </c>
      <c r="BV4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0" s="190" t="str">
        <f>IF(Tabelle2[[#This Row],[Spalte72]]&lt;5, 1, IF(Tabelle2[[#This Row],[Spalte72]]&gt;4, ""))</f>
        <v/>
      </c>
      <c r="CB4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0" s="35" t="str">
        <f>IF(Tabelle2[[#This Row],[Spalte78]]&lt;5, 1, IF(Tabelle2[[#This Row],[Spalte78]]&gt;4, ""))</f>
        <v/>
      </c>
      <c r="CH4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0" s="221" t="str">
        <f>IF(Tabelle2[[#This Row],[Spalte84]]&lt;5, 1, IF(Tabelle2[[#This Row],[Spalte84]]&gt;4, ""))</f>
        <v/>
      </c>
    </row>
    <row r="41" spans="1:87" x14ac:dyDescent="0.2">
      <c r="A41" t="s">
        <v>835</v>
      </c>
      <c r="B41" s="89" t="s">
        <v>931</v>
      </c>
      <c r="C4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4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4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5.2905092592592587E-2</v>
      </c>
      <c r="F41" s="9">
        <f>Tabelle2[[#This Row],[Spalte4]]/Tabelle2[[#This Row],[Spalte3]]</f>
        <v>1.3226273148148147E-2</v>
      </c>
      <c r="G4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4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3</v>
      </c>
      <c r="I4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4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1" s="44" t="str">
        <f>IF(Tabelle2[[#This Row],[Spalte11]]&lt;5, 1, IF(Tabelle2[[#This Row],[Spalte11]]&gt;4, ""))</f>
        <v/>
      </c>
      <c r="T4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1" s="40" t="str">
        <f>IF(Tabelle2[[#This Row],[Spalte6]]&lt;5, 1, IF(Tabelle2[[#This Row],[Spalte6]]&gt;4, ""))</f>
        <v/>
      </c>
      <c r="Z4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1" s="65" t="str">
        <f>IF(Tabelle2[[#This Row],[Spalte17]]&lt;5, 1, IF(Tabelle2[[#This Row],[Spalte17]]&gt;4, ""))</f>
        <v/>
      </c>
      <c r="AF4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1" s="80" t="str">
        <f>IF(Tabelle2[[#This Row],[Spalte25]]&lt;5, 1, IF(Tabelle2[[#This Row],[Spalte25]]&gt;4, ""))</f>
        <v/>
      </c>
      <c r="AL4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1" s="95" t="str">
        <f>IF(Tabelle2[[#This Row],[Spalte31]]&lt;5, 1, IF(Tabelle2[[#This Row],[Spalte31]]&gt;4, ""))</f>
        <v/>
      </c>
      <c r="AR4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1" s="112" t="str">
        <f>IF(Tabelle2[[#This Row],[Spalte37]]&lt;5, 1, IF(Tabelle2[[#This Row],[Spalte37]]&gt;4, ""))</f>
        <v/>
      </c>
      <c r="AT41" s="163">
        <v>28</v>
      </c>
      <c r="AU41" s="156">
        <v>23</v>
      </c>
      <c r="AV41" s="157">
        <v>5.1273148148148154E-3</v>
      </c>
      <c r="AW41" s="156">
        <v>2</v>
      </c>
      <c r="AX4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1" s="120" t="str">
        <f>IF(Tabelle2[[#This Row],[Spalte43]]&lt;5, 1, IF(Tabelle2[[#This Row],[Spalte43]]&gt;4, ""))</f>
        <v/>
      </c>
      <c r="AZ41" s="162">
        <v>14</v>
      </c>
      <c r="BA41" s="159">
        <v>25</v>
      </c>
      <c r="BB41" s="160">
        <v>2.0277777777777777E-2</v>
      </c>
      <c r="BC41" s="159">
        <v>3</v>
      </c>
      <c r="BD41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6</v>
      </c>
      <c r="BE41" s="128" t="str">
        <f>IF(Tabelle2[[#This Row],[Spalte49]]&lt;5, 1, IF(Tabelle2[[#This Row],[Spalte49]]&gt;4, ""))</f>
        <v/>
      </c>
      <c r="BF41" s="180">
        <v>28</v>
      </c>
      <c r="BG41" s="181">
        <v>27</v>
      </c>
      <c r="BH41" s="182">
        <v>1.5474537037037038E-2</v>
      </c>
      <c r="BI41" s="181">
        <v>2</v>
      </c>
      <c r="BJ41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4</v>
      </c>
      <c r="BK41" s="137">
        <f>IF(Tabelle2[[#This Row],[Spalte60]]&lt;5, 1, IF(Tabelle2[[#This Row],[Spalte60]]&gt;4, ""))</f>
        <v>1</v>
      </c>
      <c r="BL41" s="70">
        <v>43</v>
      </c>
      <c r="BM41" s="170">
        <v>41</v>
      </c>
      <c r="BN41" s="12">
        <v>1.2025462962962963E-2</v>
      </c>
      <c r="BO41" s="170">
        <v>0</v>
      </c>
      <c r="BP41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7</v>
      </c>
      <c r="BQ41" s="65" t="str">
        <f>IF(Tabelle2[[#This Row],[Spalte66]]&lt;5, 1, IF(Tabelle2[[#This Row],[Spalte66]]&gt;4, ""))</f>
        <v/>
      </c>
      <c r="BV4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1" s="190" t="str">
        <f>IF(Tabelle2[[#This Row],[Spalte72]]&lt;5, 1, IF(Tabelle2[[#This Row],[Spalte72]]&gt;4, ""))</f>
        <v/>
      </c>
      <c r="CB4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1" s="35" t="str">
        <f>IF(Tabelle2[[#This Row],[Spalte78]]&lt;5, 1, IF(Tabelle2[[#This Row],[Spalte78]]&gt;4, ""))</f>
        <v/>
      </c>
      <c r="CH4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1" s="221" t="str">
        <f>IF(Tabelle2[[#This Row],[Spalte84]]&lt;5, 1, IF(Tabelle2[[#This Row],[Spalte84]]&gt;4, ""))</f>
        <v/>
      </c>
    </row>
    <row r="42" spans="1:87" x14ac:dyDescent="0.2">
      <c r="A42" t="s">
        <v>836</v>
      </c>
      <c r="B42" s="89" t="s">
        <v>1045</v>
      </c>
      <c r="C42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2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4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1.7476851851851851E-2</v>
      </c>
      <c r="F42" s="9">
        <f>Tabelle2[[#This Row],[Spalte4]]/Tabelle2[[#This Row],[Spalte3]]</f>
        <v>1.7476851851851851E-2</v>
      </c>
      <c r="G4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4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2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2" s="196" t="str">
        <f>IF(Tabelle2[[#This Row],[Spalte11]]&lt;5, 1, IF(Tabelle2[[#This Row],[Spalte11]]&gt;4, ""))</f>
        <v/>
      </c>
      <c r="T42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2" s="198" t="str">
        <f>IF(Tabelle2[[#This Row],[Spalte6]]&lt;5, 1, IF(Tabelle2[[#This Row],[Spalte6]]&gt;4, ""))</f>
        <v/>
      </c>
      <c r="Z42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2" s="199" t="str">
        <f>IF(Tabelle2[[#This Row],[Spalte17]]&lt;5, 1, IF(Tabelle2[[#This Row],[Spalte17]]&gt;4, ""))</f>
        <v/>
      </c>
      <c r="AF42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2" s="200" t="str">
        <f>IF(Tabelle2[[#This Row],[Spalte25]]&lt;5, 1, IF(Tabelle2[[#This Row],[Spalte25]]&gt;4, ""))</f>
        <v/>
      </c>
      <c r="AL42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2" s="96" t="str">
        <f>IF(Tabelle2[[#This Row],[Spalte31]]&lt;5, 1, IF(Tabelle2[[#This Row],[Spalte31]]&gt;4, ""))</f>
        <v/>
      </c>
      <c r="AR42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2" s="202" t="str">
        <f>IF(Tabelle2[[#This Row],[Spalte37]]&lt;5, 1, IF(Tabelle2[[#This Row],[Spalte37]]&gt;4, ""))</f>
        <v/>
      </c>
      <c r="AX42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2" s="203" t="str">
        <f>IF(Tabelle2[[#This Row],[Spalte43]]&lt;5, 1, IF(Tabelle2[[#This Row],[Spalte43]]&gt;4, ""))</f>
        <v/>
      </c>
      <c r="BD42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2" s="204" t="str">
        <f>IF(Tabelle2[[#This Row],[Spalte49]]&lt;5, 1, IF(Tabelle2[[#This Row],[Spalte49]]&gt;4, ""))</f>
        <v/>
      </c>
      <c r="BJ42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2" s="185" t="str">
        <f>IF(Tabelle2[[#This Row],[Spalte60]]&lt;5, 1, IF(Tabelle2[[#This Row],[Spalte60]]&gt;4, ""))</f>
        <v/>
      </c>
      <c r="BL42" s="70">
        <v>16</v>
      </c>
      <c r="BM42" s="170">
        <v>20</v>
      </c>
      <c r="BN42" s="12">
        <v>1.7476851851851851E-2</v>
      </c>
      <c r="BO42" s="170">
        <v>2</v>
      </c>
      <c r="BP42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2" s="199" t="str">
        <f>IF(Tabelle2[[#This Row],[Spalte66]]&lt;5, 1, IF(Tabelle2[[#This Row],[Spalte66]]&gt;4, ""))</f>
        <v/>
      </c>
      <c r="BV42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2" s="191" t="str">
        <f>IF(Tabelle2[[#This Row],[Spalte72]]&lt;5, 1, IF(Tabelle2[[#This Row],[Spalte72]]&gt;4, ""))</f>
        <v/>
      </c>
      <c r="CB42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2" s="79" t="str">
        <f>IF(Tabelle2[[#This Row],[Spalte78]]&lt;5, 1, IF(Tabelle2[[#This Row],[Spalte78]]&gt;4, ""))</f>
        <v/>
      </c>
      <c r="CH4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2" s="225" t="str">
        <f>IF(Tabelle2[[#This Row],[Spalte84]]&lt;5, 1, IF(Tabelle2[[#This Row],[Spalte84]]&gt;4, ""))</f>
        <v/>
      </c>
    </row>
    <row r="43" spans="1:87" x14ac:dyDescent="0.2">
      <c r="A43" t="s">
        <v>835</v>
      </c>
      <c r="B43" s="88" t="s">
        <v>36</v>
      </c>
      <c r="C4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8</v>
      </c>
      <c r="D4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4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1.8842592592592595E-2</v>
      </c>
      <c r="F43" s="9">
        <f>Tabelle2[[#This Row],[Spalte4]]/Tabelle2[[#This Row],[Spalte3]]</f>
        <v>2.3553240740740744E-3</v>
      </c>
      <c r="G4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4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43" s="45">
        <v>4</v>
      </c>
      <c r="K43" s="166">
        <v>6</v>
      </c>
      <c r="L43" s="46">
        <v>4.4328703703703709E-3</v>
      </c>
      <c r="M43" s="30">
        <v>1</v>
      </c>
      <c r="N4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3" s="44" t="str">
        <f>IF(Tabelle2[[#This Row],[Spalte11]]&lt;5, 1, IF(Tabelle2[[#This Row],[Spalte11]]&gt;4, ""))</f>
        <v/>
      </c>
      <c r="Q43" s="32"/>
      <c r="R43" s="32"/>
      <c r="S43" s="31"/>
      <c r="T43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3" s="56" t="str">
        <f>IF(Tabelle2[[#This Row],[Spalte6]]&lt;5, 1, IF(Tabelle2[[#This Row],[Spalte6]]&gt;4, ""))</f>
        <v/>
      </c>
      <c r="V43" s="70">
        <v>9</v>
      </c>
      <c r="W43" s="13">
        <v>9</v>
      </c>
      <c r="X43" s="12">
        <v>3.8541666666666663E-3</v>
      </c>
      <c r="Y43" s="13">
        <v>2</v>
      </c>
      <c r="Z4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3" s="65" t="str">
        <f>IF(Tabelle2[[#This Row],[Spalte17]]&lt;5, 1, IF(Tabelle2[[#This Row],[Spalte17]]&gt;4, ""))</f>
        <v/>
      </c>
      <c r="AB43" s="84" t="s">
        <v>974</v>
      </c>
      <c r="AC43" s="173">
        <v>10</v>
      </c>
      <c r="AD43" s="85">
        <v>4.9768518518518521E-4</v>
      </c>
      <c r="AE43" s="86">
        <v>0</v>
      </c>
      <c r="AF4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3" s="80" t="str">
        <f>IF(Tabelle2[[#This Row],[Spalte25]]&lt;5, 1, IF(Tabelle2[[#This Row],[Spalte25]]&gt;4, ""))</f>
        <v/>
      </c>
      <c r="AL4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3" s="95" t="str">
        <f>IF(Tabelle2[[#This Row],[Spalte31]]&lt;5, 1, IF(Tabelle2[[#This Row],[Spalte31]]&gt;4, ""))</f>
        <v/>
      </c>
      <c r="AN43" s="143">
        <v>3</v>
      </c>
      <c r="AO43" s="145">
        <v>1</v>
      </c>
      <c r="AP43" s="144">
        <v>3.9467592592592592E-3</v>
      </c>
      <c r="AQ43" s="145">
        <v>0</v>
      </c>
      <c r="AR4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3" s="112" t="str">
        <f>IF(Tabelle2[[#This Row],[Spalte37]]&lt;5, 1, IF(Tabelle2[[#This Row],[Spalte37]]&gt;4, ""))</f>
        <v/>
      </c>
      <c r="AT43" s="163">
        <v>3</v>
      </c>
      <c r="AU43" s="156">
        <v>1</v>
      </c>
      <c r="AV43" s="157">
        <v>2.6273148148148145E-3</v>
      </c>
      <c r="AW43" s="156">
        <v>0</v>
      </c>
      <c r="AX4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3" s="120" t="str">
        <f>IF(Tabelle2[[#This Row],[Spalte43]]&lt;5, 1, IF(Tabelle2[[#This Row],[Spalte43]]&gt;4, ""))</f>
        <v/>
      </c>
      <c r="BA43" s="159"/>
      <c r="BD4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3" s="128" t="str">
        <f>IF(Tabelle2[[#This Row],[Spalte49]]&lt;5, 1, IF(Tabelle2[[#This Row],[Spalte49]]&gt;4, ""))</f>
        <v/>
      </c>
      <c r="BF43" s="180">
        <v>22</v>
      </c>
      <c r="BG43" s="181">
        <v>9</v>
      </c>
      <c r="BH43" s="182">
        <v>9.1435185185185185E-4</v>
      </c>
      <c r="BI43" s="181">
        <v>0</v>
      </c>
      <c r="BJ4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3" s="137" t="str">
        <f>IF(Tabelle2[[#This Row],[Spalte60]]&lt;5, 1, IF(Tabelle2[[#This Row],[Spalte60]]&gt;4, ""))</f>
        <v/>
      </c>
      <c r="BL43" s="70">
        <v>34</v>
      </c>
      <c r="BM43" s="170">
        <v>24</v>
      </c>
      <c r="BN43" s="12">
        <v>2.1990740740740742E-3</v>
      </c>
      <c r="BO43" s="170">
        <v>0</v>
      </c>
      <c r="BP4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3" s="65" t="str">
        <f>IF(Tabelle2[[#This Row],[Spalte66]]&lt;5, 1, IF(Tabelle2[[#This Row],[Spalte66]]&gt;4, ""))</f>
        <v/>
      </c>
      <c r="BR43" s="211">
        <v>11</v>
      </c>
      <c r="BS43" s="209">
        <v>5</v>
      </c>
      <c r="BT43" s="208">
        <v>3.7037037037037041E-4</v>
      </c>
      <c r="BU43" s="209">
        <v>0</v>
      </c>
      <c r="BV4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3" s="190" t="str">
        <f>IF(Tabelle2[[#This Row],[Spalte72]]&lt;5, 1, IF(Tabelle2[[#This Row],[Spalte72]]&gt;4, ""))</f>
        <v/>
      </c>
      <c r="CB4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3" s="35" t="str">
        <f>IF(Tabelle2[[#This Row],[Spalte78]]&lt;5, 1, IF(Tabelle2[[#This Row],[Spalte78]]&gt;4, ""))</f>
        <v/>
      </c>
      <c r="CH4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3" s="221" t="str">
        <f>IF(Tabelle2[[#This Row],[Spalte84]]&lt;5, 1, IF(Tabelle2[[#This Row],[Spalte84]]&gt;4, ""))</f>
        <v/>
      </c>
    </row>
    <row r="44" spans="1:87" x14ac:dyDescent="0.2">
      <c r="A44" t="s">
        <v>835</v>
      </c>
      <c r="B44" s="89" t="s">
        <v>811</v>
      </c>
      <c r="C4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4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1.7511574074074072E-2</v>
      </c>
      <c r="F44" s="9">
        <f>Tabelle2[[#This Row],[Spalte4]]/Tabelle2[[#This Row],[Spalte3]]</f>
        <v>1.7511574074074072E-2</v>
      </c>
      <c r="G4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4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4" s="44" t="str">
        <f>IF(Tabelle2[[#This Row],[Spalte11]]&lt;5, 1, IF(Tabelle2[[#This Row],[Spalte11]]&gt;4, ""))</f>
        <v/>
      </c>
      <c r="T4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4" s="40" t="str">
        <f>IF(Tabelle2[[#This Row],[Spalte6]]&lt;5, 1, IF(Tabelle2[[#This Row],[Spalte6]]&gt;4, ""))</f>
        <v/>
      </c>
      <c r="V44" s="70">
        <v>19</v>
      </c>
      <c r="W44" s="170">
        <v>31</v>
      </c>
      <c r="X44" s="12">
        <v>1.7511574074074072E-2</v>
      </c>
      <c r="Y44" s="13">
        <v>5</v>
      </c>
      <c r="Z4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4" s="65" t="str">
        <f>IF(Tabelle2[[#This Row],[Spalte17]]&lt;5, 1, IF(Tabelle2[[#This Row],[Spalte17]]&gt;4, ""))</f>
        <v/>
      </c>
      <c r="AF4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4" s="80" t="str">
        <f>IF(Tabelle2[[#This Row],[Spalte25]]&lt;5, 1, IF(Tabelle2[[#This Row],[Spalte25]]&gt;4, ""))</f>
        <v/>
      </c>
      <c r="AL4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4" s="95" t="str">
        <f>IF(Tabelle2[[#This Row],[Spalte31]]&lt;5, 1, IF(Tabelle2[[#This Row],[Spalte31]]&gt;4, ""))</f>
        <v/>
      </c>
      <c r="AR4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4" s="112" t="str">
        <f>IF(Tabelle2[[#This Row],[Spalte37]]&lt;5, 1, IF(Tabelle2[[#This Row],[Spalte37]]&gt;4, ""))</f>
        <v/>
      </c>
      <c r="AX4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4" s="120" t="str">
        <f>IF(Tabelle2[[#This Row],[Spalte43]]&lt;5, 1, IF(Tabelle2[[#This Row],[Spalte43]]&gt;4, ""))</f>
        <v/>
      </c>
      <c r="BD4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4" s="128" t="str">
        <f>IF(Tabelle2[[#This Row],[Spalte49]]&lt;5, 1, IF(Tabelle2[[#This Row],[Spalte49]]&gt;4, ""))</f>
        <v/>
      </c>
      <c r="BJ4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4" s="137" t="str">
        <f>IF(Tabelle2[[#This Row],[Spalte60]]&lt;5, 1, IF(Tabelle2[[#This Row],[Spalte60]]&gt;4, ""))</f>
        <v/>
      </c>
      <c r="BP4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4" s="65" t="str">
        <f>IF(Tabelle2[[#This Row],[Spalte66]]&lt;5, 1, IF(Tabelle2[[#This Row],[Spalte66]]&gt;4, ""))</f>
        <v/>
      </c>
      <c r="BV4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4" s="190" t="str">
        <f>IF(Tabelle2[[#This Row],[Spalte72]]&lt;5, 1, IF(Tabelle2[[#This Row],[Spalte72]]&gt;4, ""))</f>
        <v/>
      </c>
      <c r="CB4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4" s="35" t="str">
        <f>IF(Tabelle2[[#This Row],[Spalte78]]&lt;5, 1, IF(Tabelle2[[#This Row],[Spalte78]]&gt;4, ""))</f>
        <v/>
      </c>
      <c r="CH4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4" s="221" t="str">
        <f>IF(Tabelle2[[#This Row],[Spalte84]]&lt;5, 1, IF(Tabelle2[[#This Row],[Spalte84]]&gt;4, ""))</f>
        <v/>
      </c>
    </row>
    <row r="45" spans="1:87" x14ac:dyDescent="0.2">
      <c r="A45" t="s">
        <v>835</v>
      </c>
      <c r="B45" s="89" t="s">
        <v>1044</v>
      </c>
      <c r="C4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4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4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3.1215277777777779E-2</v>
      </c>
      <c r="F45" s="9">
        <f>Tabelle2[[#This Row],[Spalte4]]/Tabelle2[[#This Row],[Spalte3]]</f>
        <v>1.0405092592592593E-2</v>
      </c>
      <c r="G4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4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5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5" s="196" t="str">
        <f>IF(Tabelle2[[#This Row],[Spalte11]]&lt;5, 1, IF(Tabelle2[[#This Row],[Spalte11]]&gt;4, ""))</f>
        <v/>
      </c>
      <c r="T45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5" s="198" t="str">
        <f>IF(Tabelle2[[#This Row],[Spalte6]]&lt;5, 1, IF(Tabelle2[[#This Row],[Spalte6]]&gt;4, ""))</f>
        <v/>
      </c>
      <c r="Z45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5" s="199" t="str">
        <f>IF(Tabelle2[[#This Row],[Spalte17]]&lt;5, 1, IF(Tabelle2[[#This Row],[Spalte17]]&gt;4, ""))</f>
        <v/>
      </c>
      <c r="AF45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5" s="200" t="str">
        <f>IF(Tabelle2[[#This Row],[Spalte25]]&lt;5, 1, IF(Tabelle2[[#This Row],[Spalte25]]&gt;4, ""))</f>
        <v/>
      </c>
      <c r="AL45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5" s="96" t="str">
        <f>IF(Tabelle2[[#This Row],[Spalte31]]&lt;5, 1, IF(Tabelle2[[#This Row],[Spalte31]]&gt;4, ""))</f>
        <v/>
      </c>
      <c r="AR45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5" s="202" t="str">
        <f>IF(Tabelle2[[#This Row],[Spalte37]]&lt;5, 1, IF(Tabelle2[[#This Row],[Spalte37]]&gt;4, ""))</f>
        <v/>
      </c>
      <c r="AX45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5" s="203" t="str">
        <f>IF(Tabelle2[[#This Row],[Spalte43]]&lt;5, 1, IF(Tabelle2[[#This Row],[Spalte43]]&gt;4, ""))</f>
        <v/>
      </c>
      <c r="BD45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5" s="204" t="str">
        <f>IF(Tabelle2[[#This Row],[Spalte49]]&lt;5, 1, IF(Tabelle2[[#This Row],[Spalte49]]&gt;4, ""))</f>
        <v/>
      </c>
      <c r="BJ45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5" s="185" t="str">
        <f>IF(Tabelle2[[#This Row],[Spalte60]]&lt;5, 1, IF(Tabelle2[[#This Row],[Spalte60]]&gt;4, ""))</f>
        <v/>
      </c>
      <c r="BL45" s="70">
        <v>14</v>
      </c>
      <c r="BM45" s="170">
        <v>5</v>
      </c>
      <c r="BN45" s="12">
        <v>1.8402777777777777E-3</v>
      </c>
      <c r="BO45" s="170">
        <v>1</v>
      </c>
      <c r="BP45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5" s="199" t="str">
        <f>IF(Tabelle2[[#This Row],[Spalte66]]&lt;5, 1, IF(Tabelle2[[#This Row],[Spalte66]]&gt;4, ""))</f>
        <v/>
      </c>
      <c r="BR45" s="211">
        <v>9</v>
      </c>
      <c r="BS45" s="209">
        <v>6</v>
      </c>
      <c r="BT45" s="208">
        <v>6.6666666666666662E-3</v>
      </c>
      <c r="BU45" s="209">
        <v>0</v>
      </c>
      <c r="BV45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5" s="191" t="str">
        <f>IF(Tabelle2[[#This Row],[Spalte72]]&lt;5, 1, IF(Tabelle2[[#This Row],[Spalte72]]&gt;4, ""))</f>
        <v/>
      </c>
      <c r="CB45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5" s="79" t="str">
        <f>IF(Tabelle2[[#This Row],[Spalte78]]&lt;5, 1, IF(Tabelle2[[#This Row],[Spalte78]]&gt;4, ""))</f>
        <v/>
      </c>
      <c r="CD45" s="229">
        <v>2</v>
      </c>
      <c r="CE45" s="226">
        <v>12</v>
      </c>
      <c r="CF45" s="227">
        <v>2.2708333333333334E-2</v>
      </c>
      <c r="CG45" s="226">
        <v>2</v>
      </c>
      <c r="CH4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5" s="225" t="str">
        <f>IF(Tabelle2[[#This Row],[Spalte84]]&lt;5, 1, IF(Tabelle2[[#This Row],[Spalte84]]&gt;4, ""))</f>
        <v/>
      </c>
    </row>
    <row r="46" spans="1:87" x14ac:dyDescent="0.2">
      <c r="A46" t="s">
        <v>835</v>
      </c>
      <c r="B46" s="89" t="s">
        <v>1027</v>
      </c>
      <c r="C4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4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4.8379629629629632E-3</v>
      </c>
      <c r="F46" s="9">
        <f>Tabelle2[[#This Row],[Spalte4]]/Tabelle2[[#This Row],[Spalte3]]</f>
        <v>4.8379629629629632E-3</v>
      </c>
      <c r="G4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4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6" s="44" t="str">
        <f>IF(Tabelle2[[#This Row],[Spalte11]]&lt;5, 1, IF(Tabelle2[[#This Row],[Spalte11]]&gt;4, ""))</f>
        <v/>
      </c>
      <c r="T4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6" s="40" t="str">
        <f>IF(Tabelle2[[#This Row],[Spalte6]]&lt;5, 1, IF(Tabelle2[[#This Row],[Spalte6]]&gt;4, ""))</f>
        <v/>
      </c>
      <c r="Z4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6" s="65" t="str">
        <f>IF(Tabelle2[[#This Row],[Spalte17]]&lt;5, 1, IF(Tabelle2[[#This Row],[Spalte17]]&gt;4, ""))</f>
        <v/>
      </c>
      <c r="AF4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6" s="80" t="str">
        <f>IF(Tabelle2[[#This Row],[Spalte25]]&lt;5, 1, IF(Tabelle2[[#This Row],[Spalte25]]&gt;4, ""))</f>
        <v/>
      </c>
      <c r="AL4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6" s="95" t="str">
        <f>IF(Tabelle2[[#This Row],[Spalte31]]&lt;5, 1, IF(Tabelle2[[#This Row],[Spalte31]]&gt;4, ""))</f>
        <v/>
      </c>
      <c r="AR4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6" s="112" t="str">
        <f>IF(Tabelle2[[#This Row],[Spalte37]]&lt;5, 1, IF(Tabelle2[[#This Row],[Spalte37]]&gt;4, ""))</f>
        <v/>
      </c>
      <c r="AX4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6" s="120" t="str">
        <f>IF(Tabelle2[[#This Row],[Spalte43]]&lt;5, 1, IF(Tabelle2[[#This Row],[Spalte43]]&gt;4, ""))</f>
        <v/>
      </c>
      <c r="BD4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6" s="128" t="str">
        <f>IF(Tabelle2[[#This Row],[Spalte49]]&lt;5, 1, IF(Tabelle2[[#This Row],[Spalte49]]&gt;4, ""))</f>
        <v/>
      </c>
      <c r="BF46" s="180">
        <v>24</v>
      </c>
      <c r="BG46" s="181">
        <v>16</v>
      </c>
      <c r="BH46" s="182">
        <v>4.8379629629629632E-3</v>
      </c>
      <c r="BI46" s="181">
        <v>0</v>
      </c>
      <c r="BJ4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6" s="137" t="str">
        <f>IF(Tabelle2[[#This Row],[Spalte60]]&lt;5, 1, IF(Tabelle2[[#This Row],[Spalte60]]&gt;4, ""))</f>
        <v/>
      </c>
      <c r="BP4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6" s="65" t="str">
        <f>IF(Tabelle2[[#This Row],[Spalte66]]&lt;5, 1, IF(Tabelle2[[#This Row],[Spalte66]]&gt;4, ""))</f>
        <v/>
      </c>
      <c r="BV4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6" s="190" t="str">
        <f>IF(Tabelle2[[#This Row],[Spalte72]]&lt;5, 1, IF(Tabelle2[[#This Row],[Spalte72]]&gt;4, ""))</f>
        <v/>
      </c>
      <c r="CB4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6" s="35" t="str">
        <f>IF(Tabelle2[[#This Row],[Spalte78]]&lt;5, 1, IF(Tabelle2[[#This Row],[Spalte78]]&gt;4, ""))</f>
        <v/>
      </c>
      <c r="CH4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6" s="221" t="str">
        <f>IF(Tabelle2[[#This Row],[Spalte84]]&lt;5, 1, IF(Tabelle2[[#This Row],[Spalte84]]&gt;4, ""))</f>
        <v/>
      </c>
    </row>
    <row r="47" spans="1:87" x14ac:dyDescent="0.2">
      <c r="A47" t="s">
        <v>836</v>
      </c>
      <c r="B47" s="89" t="s">
        <v>1036</v>
      </c>
      <c r="C4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4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3.9432870370370368E-2</v>
      </c>
      <c r="F47" s="9">
        <f>Tabelle2[[#This Row],[Spalte4]]/Tabelle2[[#This Row],[Spalte3]]</f>
        <v>3.9432870370370368E-2</v>
      </c>
      <c r="G4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4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7" s="196" t="str">
        <f>IF(Tabelle2[[#This Row],[Spalte11]]&lt;5, 1, IF(Tabelle2[[#This Row],[Spalte11]]&gt;4, ""))</f>
        <v/>
      </c>
      <c r="T4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7" s="198" t="str">
        <f>IF(Tabelle2[[#This Row],[Spalte6]]&lt;5, 1, IF(Tabelle2[[#This Row],[Spalte6]]&gt;4, ""))</f>
        <v/>
      </c>
      <c r="Z4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7" s="199" t="str">
        <f>IF(Tabelle2[[#This Row],[Spalte17]]&lt;5, 1, IF(Tabelle2[[#This Row],[Spalte17]]&gt;4, ""))</f>
        <v/>
      </c>
      <c r="AF4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7" s="200" t="str">
        <f>IF(Tabelle2[[#This Row],[Spalte25]]&lt;5, 1, IF(Tabelle2[[#This Row],[Spalte25]]&gt;4, ""))</f>
        <v/>
      </c>
      <c r="AL4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7" s="96" t="str">
        <f>IF(Tabelle2[[#This Row],[Spalte31]]&lt;5, 1, IF(Tabelle2[[#This Row],[Spalte31]]&gt;4, ""))</f>
        <v/>
      </c>
      <c r="AR4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7" s="202" t="str">
        <f>IF(Tabelle2[[#This Row],[Spalte37]]&lt;5, 1, IF(Tabelle2[[#This Row],[Spalte37]]&gt;4, ""))</f>
        <v/>
      </c>
      <c r="AX4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7" s="203" t="str">
        <f>IF(Tabelle2[[#This Row],[Spalte43]]&lt;5, 1, IF(Tabelle2[[#This Row],[Spalte43]]&gt;4, ""))</f>
        <v/>
      </c>
      <c r="BD4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7" s="204" t="str">
        <f>IF(Tabelle2[[#This Row],[Spalte49]]&lt;5, 1, IF(Tabelle2[[#This Row],[Spalte49]]&gt;4, ""))</f>
        <v/>
      </c>
      <c r="BJ4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7" s="185" t="str">
        <f>IF(Tabelle2[[#This Row],[Spalte60]]&lt;5, 1, IF(Tabelle2[[#This Row],[Spalte60]]&gt;4, ""))</f>
        <v/>
      </c>
      <c r="BL47" s="70">
        <v>1</v>
      </c>
      <c r="BM47" s="170">
        <v>32</v>
      </c>
      <c r="BN47" s="12">
        <v>3.9432870370370368E-2</v>
      </c>
      <c r="BO47" s="170">
        <v>2</v>
      </c>
      <c r="BP4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7" s="199" t="str">
        <f>IF(Tabelle2[[#This Row],[Spalte66]]&lt;5, 1, IF(Tabelle2[[#This Row],[Spalte66]]&gt;4, ""))</f>
        <v/>
      </c>
      <c r="BV47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7" s="191" t="str">
        <f>IF(Tabelle2[[#This Row],[Spalte72]]&lt;5, 1, IF(Tabelle2[[#This Row],[Spalte72]]&gt;4, ""))</f>
        <v/>
      </c>
      <c r="CB47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7" s="79" t="str">
        <f>IF(Tabelle2[[#This Row],[Spalte78]]&lt;5, 1, IF(Tabelle2[[#This Row],[Spalte78]]&gt;4, ""))</f>
        <v/>
      </c>
      <c r="CH4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7" s="225" t="str">
        <f>IF(Tabelle2[[#This Row],[Spalte84]]&lt;5, 1, IF(Tabelle2[[#This Row],[Spalte84]]&gt;4, ""))</f>
        <v/>
      </c>
    </row>
    <row r="48" spans="1:87" x14ac:dyDescent="0.2">
      <c r="A48" t="s">
        <v>835</v>
      </c>
      <c r="B48" s="89" t="s">
        <v>915</v>
      </c>
      <c r="C4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4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1.3888888888888889E-4</v>
      </c>
      <c r="F48" s="9">
        <f>Tabelle2[[#This Row],[Spalte4]]/Tabelle2[[#This Row],[Spalte3]]</f>
        <v>1.3888888888888889E-4</v>
      </c>
      <c r="G4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4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8" s="44" t="str">
        <f>IF(Tabelle2[[#This Row],[Spalte11]]&lt;5, 1, IF(Tabelle2[[#This Row],[Spalte11]]&gt;4, ""))</f>
        <v/>
      </c>
      <c r="T4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8" s="40" t="str">
        <f>IF(Tabelle2[[#This Row],[Spalte6]]&lt;5, 1, IF(Tabelle2[[#This Row],[Spalte6]]&gt;4, ""))</f>
        <v/>
      </c>
      <c r="Z4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8" s="65" t="str">
        <f>IF(Tabelle2[[#This Row],[Spalte17]]&lt;5, 1, IF(Tabelle2[[#This Row],[Spalte17]]&gt;4, ""))</f>
        <v/>
      </c>
      <c r="AF4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8" s="80" t="str">
        <f>IF(Tabelle2[[#This Row],[Spalte25]]&lt;5, 1, IF(Tabelle2[[#This Row],[Spalte25]]&gt;4, ""))</f>
        <v/>
      </c>
      <c r="AL4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8" s="95" t="str">
        <f>IF(Tabelle2[[#This Row],[Spalte31]]&lt;5, 1, IF(Tabelle2[[#This Row],[Spalte31]]&gt;4, ""))</f>
        <v/>
      </c>
      <c r="AN48" s="143">
        <v>20</v>
      </c>
      <c r="AO48" s="145">
        <v>8</v>
      </c>
      <c r="AP48" s="144">
        <v>1.3888888888888889E-4</v>
      </c>
      <c r="AQ48" s="145">
        <v>0</v>
      </c>
      <c r="AR4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8" s="112" t="str">
        <f>IF(Tabelle2[[#This Row],[Spalte37]]&lt;5, 1, IF(Tabelle2[[#This Row],[Spalte37]]&gt;4, ""))</f>
        <v/>
      </c>
      <c r="AX4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8" s="120" t="str">
        <f>IF(Tabelle2[[#This Row],[Spalte43]]&lt;5, 1, IF(Tabelle2[[#This Row],[Spalte43]]&gt;4, ""))</f>
        <v/>
      </c>
      <c r="BD4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8" s="128" t="str">
        <f>IF(Tabelle2[[#This Row],[Spalte49]]&lt;5, 1, IF(Tabelle2[[#This Row],[Spalte49]]&gt;4, ""))</f>
        <v/>
      </c>
      <c r="BJ4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8" s="137" t="str">
        <f>IF(Tabelle2[[#This Row],[Spalte60]]&lt;5, 1, IF(Tabelle2[[#This Row],[Spalte60]]&gt;4, ""))</f>
        <v/>
      </c>
      <c r="BP4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8" s="65" t="str">
        <f>IF(Tabelle2[[#This Row],[Spalte66]]&lt;5, 1, IF(Tabelle2[[#This Row],[Spalte66]]&gt;4, ""))</f>
        <v/>
      </c>
      <c r="BV4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8" s="190" t="str">
        <f>IF(Tabelle2[[#This Row],[Spalte72]]&lt;5, 1, IF(Tabelle2[[#This Row],[Spalte72]]&gt;4, ""))</f>
        <v/>
      </c>
      <c r="CB4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8" s="35" t="str">
        <f>IF(Tabelle2[[#This Row],[Spalte78]]&lt;5, 1, IF(Tabelle2[[#This Row],[Spalte78]]&gt;4, ""))</f>
        <v/>
      </c>
      <c r="CH4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8" s="221" t="str">
        <f>IF(Tabelle2[[#This Row],[Spalte84]]&lt;5, 1, IF(Tabelle2[[#This Row],[Spalte84]]&gt;4, ""))</f>
        <v/>
      </c>
    </row>
    <row r="49" spans="1:87" x14ac:dyDescent="0.2">
      <c r="A49" t="s">
        <v>835</v>
      </c>
      <c r="B49" s="89" t="s">
        <v>1057</v>
      </c>
      <c r="C4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4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4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5.6018518518518518E-3</v>
      </c>
      <c r="F49" s="9">
        <f>Tabelle2[[#This Row],[Spalte4]]/Tabelle2[[#This Row],[Spalte3]]</f>
        <v>5.6018518518518518E-3</v>
      </c>
      <c r="G4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4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4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49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49" s="196" t="str">
        <f>IF(Tabelle2[[#This Row],[Spalte11]]&lt;5, 1, IF(Tabelle2[[#This Row],[Spalte11]]&gt;4, ""))</f>
        <v/>
      </c>
      <c r="T49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49" s="198" t="str">
        <f>IF(Tabelle2[[#This Row],[Spalte6]]&lt;5, 1, IF(Tabelle2[[#This Row],[Spalte6]]&gt;4, ""))</f>
        <v/>
      </c>
      <c r="Z49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49" s="199" t="str">
        <f>IF(Tabelle2[[#This Row],[Spalte17]]&lt;5, 1, IF(Tabelle2[[#This Row],[Spalte17]]&gt;4, ""))</f>
        <v/>
      </c>
      <c r="AF49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49" s="200" t="str">
        <f>IF(Tabelle2[[#This Row],[Spalte25]]&lt;5, 1, IF(Tabelle2[[#This Row],[Spalte25]]&gt;4, ""))</f>
        <v/>
      </c>
      <c r="AL49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49" s="96" t="str">
        <f>IF(Tabelle2[[#This Row],[Spalte31]]&lt;5, 1, IF(Tabelle2[[#This Row],[Spalte31]]&gt;4, ""))</f>
        <v/>
      </c>
      <c r="AR49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49" s="202" t="str">
        <f>IF(Tabelle2[[#This Row],[Spalte37]]&lt;5, 1, IF(Tabelle2[[#This Row],[Spalte37]]&gt;4, ""))</f>
        <v/>
      </c>
      <c r="AX49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49" s="203" t="str">
        <f>IF(Tabelle2[[#This Row],[Spalte43]]&lt;5, 1, IF(Tabelle2[[#This Row],[Spalte43]]&gt;4, ""))</f>
        <v/>
      </c>
      <c r="BD49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49" s="204" t="str">
        <f>IF(Tabelle2[[#This Row],[Spalte49]]&lt;5, 1, IF(Tabelle2[[#This Row],[Spalte49]]&gt;4, ""))</f>
        <v/>
      </c>
      <c r="BJ49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49" s="185" t="str">
        <f>IF(Tabelle2[[#This Row],[Spalte60]]&lt;5, 1, IF(Tabelle2[[#This Row],[Spalte60]]&gt;4, ""))</f>
        <v/>
      </c>
      <c r="BL49" s="70">
        <v>31</v>
      </c>
      <c r="BM49" s="170">
        <v>25</v>
      </c>
      <c r="BN49" s="12">
        <v>5.6018518518518518E-3</v>
      </c>
      <c r="BO49" s="170">
        <v>0</v>
      </c>
      <c r="BP49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49" s="199" t="str">
        <f>IF(Tabelle2[[#This Row],[Spalte66]]&lt;5, 1, IF(Tabelle2[[#This Row],[Spalte66]]&gt;4, ""))</f>
        <v/>
      </c>
      <c r="BV49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49" s="191" t="str">
        <f>IF(Tabelle2[[#This Row],[Spalte72]]&lt;5, 1, IF(Tabelle2[[#This Row],[Spalte72]]&gt;4, ""))</f>
        <v/>
      </c>
      <c r="CB49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49" s="79" t="str">
        <f>IF(Tabelle2[[#This Row],[Spalte78]]&lt;5, 1, IF(Tabelle2[[#This Row],[Spalte78]]&gt;4, ""))</f>
        <v/>
      </c>
      <c r="CH4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49" s="225" t="str">
        <f>IF(Tabelle2[[#This Row],[Spalte84]]&lt;5, 1, IF(Tabelle2[[#This Row],[Spalte84]]&gt;4, ""))</f>
        <v/>
      </c>
    </row>
    <row r="50" spans="1:87" x14ac:dyDescent="0.2">
      <c r="A50" t="s">
        <v>835</v>
      </c>
      <c r="B50" s="89" t="s">
        <v>818</v>
      </c>
      <c r="C5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5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4.363425925925926E-3</v>
      </c>
      <c r="F50" s="9">
        <f>Tabelle2[[#This Row],[Spalte4]]/Tabelle2[[#This Row],[Spalte3]]</f>
        <v>4.363425925925926E-3</v>
      </c>
      <c r="G5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5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0" s="44" t="str">
        <f>IF(Tabelle2[[#This Row],[Spalte11]]&lt;5, 1, IF(Tabelle2[[#This Row],[Spalte11]]&gt;4, ""))</f>
        <v/>
      </c>
      <c r="T5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0" s="40" t="str">
        <f>IF(Tabelle2[[#This Row],[Spalte6]]&lt;5, 1, IF(Tabelle2[[#This Row],[Spalte6]]&gt;4, ""))</f>
        <v/>
      </c>
      <c r="V50" s="70">
        <v>38</v>
      </c>
      <c r="W50" s="13">
        <v>33</v>
      </c>
      <c r="X50" s="12">
        <v>4.363425925925926E-3</v>
      </c>
      <c r="Y50" s="13">
        <v>0</v>
      </c>
      <c r="Z5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0" s="65" t="str">
        <f>IF(Tabelle2[[#This Row],[Spalte17]]&lt;5, 1, IF(Tabelle2[[#This Row],[Spalte17]]&gt;4, ""))</f>
        <v/>
      </c>
      <c r="AF5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0" s="80" t="str">
        <f>IF(Tabelle2[[#This Row],[Spalte25]]&lt;5, 1, IF(Tabelle2[[#This Row],[Spalte25]]&gt;4, ""))</f>
        <v/>
      </c>
      <c r="AL5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0" s="95" t="str">
        <f>IF(Tabelle2[[#This Row],[Spalte31]]&lt;5, 1, IF(Tabelle2[[#This Row],[Spalte31]]&gt;4, ""))</f>
        <v/>
      </c>
      <c r="AR5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0" s="112" t="str">
        <f>IF(Tabelle2[[#This Row],[Spalte37]]&lt;5, 1, IF(Tabelle2[[#This Row],[Spalte37]]&gt;4, ""))</f>
        <v/>
      </c>
      <c r="AX5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0" s="120" t="str">
        <f>IF(Tabelle2[[#This Row],[Spalte43]]&lt;5, 1, IF(Tabelle2[[#This Row],[Spalte43]]&gt;4, ""))</f>
        <v/>
      </c>
      <c r="BD5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0" s="128" t="str">
        <f>IF(Tabelle2[[#This Row],[Spalte49]]&lt;5, 1, IF(Tabelle2[[#This Row],[Spalte49]]&gt;4, ""))</f>
        <v/>
      </c>
      <c r="BJ5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0" s="137" t="str">
        <f>IF(Tabelle2[[#This Row],[Spalte60]]&lt;5, 1, IF(Tabelle2[[#This Row],[Spalte60]]&gt;4, ""))</f>
        <v/>
      </c>
      <c r="BP5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0" s="65" t="str">
        <f>IF(Tabelle2[[#This Row],[Spalte66]]&lt;5, 1, IF(Tabelle2[[#This Row],[Spalte66]]&gt;4, ""))</f>
        <v/>
      </c>
      <c r="BV5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0" s="190" t="str">
        <f>IF(Tabelle2[[#This Row],[Spalte72]]&lt;5, 1, IF(Tabelle2[[#This Row],[Spalte72]]&gt;4, ""))</f>
        <v/>
      </c>
      <c r="CB5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0" s="35" t="str">
        <f>IF(Tabelle2[[#This Row],[Spalte78]]&lt;5, 1, IF(Tabelle2[[#This Row],[Spalte78]]&gt;4, ""))</f>
        <v/>
      </c>
      <c r="CH5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0" s="221" t="str">
        <f>IF(Tabelle2[[#This Row],[Spalte84]]&lt;5, 1, IF(Tabelle2[[#This Row],[Spalte84]]&gt;4, ""))</f>
        <v/>
      </c>
    </row>
    <row r="51" spans="1:87" x14ac:dyDescent="0.2">
      <c r="B51" s="87" t="s">
        <v>2</v>
      </c>
      <c r="K51" s="30"/>
      <c r="L51" s="34"/>
      <c r="M51" s="30"/>
      <c r="N5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1" s="44" t="str">
        <f>IF(Tabelle2[[#This Row],[Spalte11]]&lt;5, 1, IF(Tabelle2[[#This Row],[Spalte11]]&gt;4, ""))</f>
        <v/>
      </c>
      <c r="Q51" s="32"/>
      <c r="R51" s="32"/>
      <c r="S51" s="32"/>
      <c r="T51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1" s="50" t="str">
        <f>IF(Tabelle2[[#This Row],[Spalte6]]&lt;5, 1, IF(Tabelle2[[#This Row],[Spalte6]]&gt;4, ""))</f>
        <v/>
      </c>
      <c r="Z5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1" s="65" t="str">
        <f>IF(Tabelle2[[#This Row],[Spalte17]]&lt;5, 1, IF(Tabelle2[[#This Row],[Spalte17]]&gt;4, ""))</f>
        <v/>
      </c>
      <c r="AF5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1" s="80" t="str">
        <f>IF(Tabelle2[[#This Row],[Spalte25]]&lt;5, 1, IF(Tabelle2[[#This Row],[Spalte25]]&gt;4, ""))</f>
        <v/>
      </c>
      <c r="AL5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1" s="95" t="str">
        <f>IF(Tabelle2[[#This Row],[Spalte31]]&lt;5, 1, IF(Tabelle2[[#This Row],[Spalte31]]&gt;4, ""))</f>
        <v/>
      </c>
      <c r="AR5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1" s="112" t="str">
        <f>IF(Tabelle2[[#This Row],[Spalte37]]&lt;5, 1, IF(Tabelle2[[#This Row],[Spalte37]]&gt;4, ""))</f>
        <v/>
      </c>
      <c r="AX5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1" s="120" t="str">
        <f>IF(Tabelle2[[#This Row],[Spalte43]]&lt;5, 1, IF(Tabelle2[[#This Row],[Spalte43]]&gt;4, ""))</f>
        <v/>
      </c>
      <c r="BD5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1" s="128" t="str">
        <f>IF(Tabelle2[[#This Row],[Spalte49]]&lt;5, 1, IF(Tabelle2[[#This Row],[Spalte49]]&gt;4, ""))</f>
        <v/>
      </c>
      <c r="BJ5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1" s="137" t="str">
        <f>IF(Tabelle2[[#This Row],[Spalte60]]&lt;5, 1, IF(Tabelle2[[#This Row],[Spalte60]]&gt;4, ""))</f>
        <v/>
      </c>
      <c r="BP5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1" s="65" t="str">
        <f>IF(Tabelle2[[#This Row],[Spalte66]]&lt;5, 1, IF(Tabelle2[[#This Row],[Spalte66]]&gt;4, ""))</f>
        <v/>
      </c>
      <c r="BV5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1" s="190" t="str">
        <f>IF(Tabelle2[[#This Row],[Spalte72]]&lt;5, 1, IF(Tabelle2[[#This Row],[Spalte72]]&gt;4, ""))</f>
        <v/>
      </c>
      <c r="CB5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1" s="35" t="str">
        <f>IF(Tabelle2[[#This Row],[Spalte78]]&lt;5, 1, IF(Tabelle2[[#This Row],[Spalte78]]&gt;4, ""))</f>
        <v/>
      </c>
      <c r="CH5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1" s="221" t="str">
        <f>IF(Tabelle2[[#This Row],[Spalte84]]&lt;5, 1, IF(Tabelle2[[#This Row],[Spalte84]]&gt;4, ""))</f>
        <v/>
      </c>
    </row>
    <row r="52" spans="1:87" x14ac:dyDescent="0.2">
      <c r="A52" t="s">
        <v>835</v>
      </c>
      <c r="B52" s="89" t="s">
        <v>1017</v>
      </c>
      <c r="C52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2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5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2.5474537037037035E-2</v>
      </c>
      <c r="F52" s="9">
        <f>Tabelle2[[#This Row],[Spalte4]]/Tabelle2[[#This Row],[Spalte3]]</f>
        <v>2.5474537037037035E-2</v>
      </c>
      <c r="G5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5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5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2" s="44" t="str">
        <f>IF(Tabelle2[[#This Row],[Spalte11]]&lt;5, 1, IF(Tabelle2[[#This Row],[Spalte11]]&gt;4, ""))</f>
        <v/>
      </c>
      <c r="T5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2" s="40" t="str">
        <f>IF(Tabelle2[[#This Row],[Spalte6]]&lt;5, 1, IF(Tabelle2[[#This Row],[Spalte6]]&gt;4, ""))</f>
        <v/>
      </c>
      <c r="Z5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2" s="65" t="str">
        <f>IF(Tabelle2[[#This Row],[Spalte17]]&lt;5, 1, IF(Tabelle2[[#This Row],[Spalte17]]&gt;4, ""))</f>
        <v/>
      </c>
      <c r="AF5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2" s="80" t="str">
        <f>IF(Tabelle2[[#This Row],[Spalte25]]&lt;5, 1, IF(Tabelle2[[#This Row],[Spalte25]]&gt;4, ""))</f>
        <v/>
      </c>
      <c r="AL5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2" s="95" t="str">
        <f>IF(Tabelle2[[#This Row],[Spalte31]]&lt;5, 1, IF(Tabelle2[[#This Row],[Spalte31]]&gt;4, ""))</f>
        <v/>
      </c>
      <c r="AR5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2" s="112" t="str">
        <f>IF(Tabelle2[[#This Row],[Spalte37]]&lt;5, 1, IF(Tabelle2[[#This Row],[Spalte37]]&gt;4, ""))</f>
        <v/>
      </c>
      <c r="AX5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2" s="120" t="str">
        <f>IF(Tabelle2[[#This Row],[Spalte43]]&lt;5, 1, IF(Tabelle2[[#This Row],[Spalte43]]&gt;4, ""))</f>
        <v/>
      </c>
      <c r="BD5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2" s="128" t="str">
        <f>IF(Tabelle2[[#This Row],[Spalte49]]&lt;5, 1, IF(Tabelle2[[#This Row],[Spalte49]]&gt;4, ""))</f>
        <v/>
      </c>
      <c r="BF52" s="180">
        <v>14</v>
      </c>
      <c r="BG52" s="181">
        <v>24</v>
      </c>
      <c r="BH52" s="182">
        <v>2.5474537037037035E-2</v>
      </c>
      <c r="BI52" s="181">
        <v>1</v>
      </c>
      <c r="BJ52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7</v>
      </c>
      <c r="BK52" s="137" t="str">
        <f>IF(Tabelle2[[#This Row],[Spalte60]]&lt;5, 1, IF(Tabelle2[[#This Row],[Spalte60]]&gt;4, ""))</f>
        <v/>
      </c>
      <c r="BP5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2" s="65" t="str">
        <f>IF(Tabelle2[[#This Row],[Spalte66]]&lt;5, 1, IF(Tabelle2[[#This Row],[Spalte66]]&gt;4, ""))</f>
        <v/>
      </c>
      <c r="BV5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2" s="190" t="str">
        <f>IF(Tabelle2[[#This Row],[Spalte72]]&lt;5, 1, IF(Tabelle2[[#This Row],[Spalte72]]&gt;4, ""))</f>
        <v/>
      </c>
      <c r="CB5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2" s="35" t="str">
        <f>IF(Tabelle2[[#This Row],[Spalte78]]&lt;5, 1, IF(Tabelle2[[#This Row],[Spalte78]]&gt;4, ""))</f>
        <v/>
      </c>
      <c r="CH5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2" s="221" t="str">
        <f>IF(Tabelle2[[#This Row],[Spalte84]]&lt;5, 1, IF(Tabelle2[[#This Row],[Spalte84]]&gt;4, ""))</f>
        <v/>
      </c>
    </row>
    <row r="53" spans="1:87" x14ac:dyDescent="0.2">
      <c r="A53" t="s">
        <v>835</v>
      </c>
      <c r="B53" s="89" t="s">
        <v>869</v>
      </c>
      <c r="C5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5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6.9444444444444436E-4</v>
      </c>
      <c r="F53" s="9">
        <f>Tabelle2[[#This Row],[Spalte4]]/Tabelle2[[#This Row],[Spalte3]]</f>
        <v>6.9444444444444436E-4</v>
      </c>
      <c r="G5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5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3" s="44" t="str">
        <f>IF(Tabelle2[[#This Row],[Spalte11]]&lt;5, 1, IF(Tabelle2[[#This Row],[Spalte11]]&gt;4, ""))</f>
        <v/>
      </c>
      <c r="T5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3" s="40" t="str">
        <f>IF(Tabelle2[[#This Row],[Spalte6]]&lt;5, 1, IF(Tabelle2[[#This Row],[Spalte6]]&gt;4, ""))</f>
        <v/>
      </c>
      <c r="Z5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3" s="65" t="str">
        <f>IF(Tabelle2[[#This Row],[Spalte17]]&lt;5, 1, IF(Tabelle2[[#This Row],[Spalte17]]&gt;4, ""))</f>
        <v/>
      </c>
      <c r="AB53" s="84" t="s">
        <v>971</v>
      </c>
      <c r="AC53" s="173">
        <v>8</v>
      </c>
      <c r="AD53" s="85">
        <v>6.9444444444444436E-4</v>
      </c>
      <c r="AE53" s="86">
        <v>0</v>
      </c>
      <c r="AF5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3" s="80" t="str">
        <f>IF(Tabelle2[[#This Row],[Spalte25]]&lt;5, 1, IF(Tabelle2[[#This Row],[Spalte25]]&gt;4, ""))</f>
        <v/>
      </c>
      <c r="AL5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3" s="95" t="str">
        <f>IF(Tabelle2[[#This Row],[Spalte31]]&lt;5, 1, IF(Tabelle2[[#This Row],[Spalte31]]&gt;4, ""))</f>
        <v/>
      </c>
      <c r="AR5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3" s="112" t="str">
        <f>IF(Tabelle2[[#This Row],[Spalte37]]&lt;5, 1, IF(Tabelle2[[#This Row],[Spalte37]]&gt;4, ""))</f>
        <v/>
      </c>
      <c r="AX5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3" s="120" t="str">
        <f>IF(Tabelle2[[#This Row],[Spalte43]]&lt;5, 1, IF(Tabelle2[[#This Row],[Spalte43]]&gt;4, ""))</f>
        <v/>
      </c>
      <c r="BD5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3" s="128" t="str">
        <f>IF(Tabelle2[[#This Row],[Spalte49]]&lt;5, 1, IF(Tabelle2[[#This Row],[Spalte49]]&gt;4, ""))</f>
        <v/>
      </c>
      <c r="BJ5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3" s="137" t="str">
        <f>IF(Tabelle2[[#This Row],[Spalte60]]&lt;5, 1, IF(Tabelle2[[#This Row],[Spalte60]]&gt;4, ""))</f>
        <v/>
      </c>
      <c r="BP5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3" s="65" t="str">
        <f>IF(Tabelle2[[#This Row],[Spalte66]]&lt;5, 1, IF(Tabelle2[[#This Row],[Spalte66]]&gt;4, ""))</f>
        <v/>
      </c>
      <c r="BV5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3" s="190" t="str">
        <f>IF(Tabelle2[[#This Row],[Spalte72]]&lt;5, 1, IF(Tabelle2[[#This Row],[Spalte72]]&gt;4, ""))</f>
        <v/>
      </c>
      <c r="CB5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3" s="35" t="str">
        <f>IF(Tabelle2[[#This Row],[Spalte78]]&lt;5, 1, IF(Tabelle2[[#This Row],[Spalte78]]&gt;4, ""))</f>
        <v/>
      </c>
      <c r="CH5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3" s="221" t="str">
        <f>IF(Tabelle2[[#This Row],[Spalte84]]&lt;5, 1, IF(Tabelle2[[#This Row],[Spalte84]]&gt;4, ""))</f>
        <v/>
      </c>
    </row>
    <row r="54" spans="1:87" x14ac:dyDescent="0.2">
      <c r="A54" t="s">
        <v>835</v>
      </c>
      <c r="B54" s="88" t="s">
        <v>43</v>
      </c>
      <c r="C5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5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2.5000000000000001E-3</v>
      </c>
      <c r="F54" s="9">
        <f>Tabelle2[[#This Row],[Spalte4]]/Tabelle2[[#This Row],[Spalte3]]</f>
        <v>2.5000000000000001E-3</v>
      </c>
      <c r="G5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5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54" s="45">
        <v>11</v>
      </c>
      <c r="K54" s="166">
        <v>10</v>
      </c>
      <c r="L54" s="46">
        <v>2.5000000000000001E-3</v>
      </c>
      <c r="M54" s="30">
        <v>1</v>
      </c>
      <c r="N5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4" s="44" t="str">
        <f>IF(Tabelle2[[#This Row],[Spalte11]]&lt;5, 1, IF(Tabelle2[[#This Row],[Spalte11]]&gt;4, ""))</f>
        <v/>
      </c>
      <c r="Q54" s="32"/>
      <c r="R54" s="32"/>
      <c r="S54" s="31"/>
      <c r="T54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4" s="56" t="str">
        <f>IF(Tabelle2[[#This Row],[Spalte6]]&lt;5, 1, IF(Tabelle2[[#This Row],[Spalte6]]&gt;4, ""))</f>
        <v/>
      </c>
      <c r="Z5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4" s="65" t="str">
        <f>IF(Tabelle2[[#This Row],[Spalte17]]&lt;5, 1, IF(Tabelle2[[#This Row],[Spalte17]]&gt;4, ""))</f>
        <v/>
      </c>
      <c r="AF5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4" s="80" t="str">
        <f>IF(Tabelle2[[#This Row],[Spalte25]]&lt;5, 1, IF(Tabelle2[[#This Row],[Spalte25]]&gt;4, ""))</f>
        <v/>
      </c>
      <c r="AL5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4" s="95" t="str">
        <f>IF(Tabelle2[[#This Row],[Spalte31]]&lt;5, 1, IF(Tabelle2[[#This Row],[Spalte31]]&gt;4, ""))</f>
        <v/>
      </c>
      <c r="AR5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4" s="112" t="str">
        <f>IF(Tabelle2[[#This Row],[Spalte37]]&lt;5, 1, IF(Tabelle2[[#This Row],[Spalte37]]&gt;4, ""))</f>
        <v/>
      </c>
      <c r="AX5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4" s="120" t="str">
        <f>IF(Tabelle2[[#This Row],[Spalte43]]&lt;5, 1, IF(Tabelle2[[#This Row],[Spalte43]]&gt;4, ""))</f>
        <v/>
      </c>
      <c r="BD5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4" s="128" t="str">
        <f>IF(Tabelle2[[#This Row],[Spalte49]]&lt;5, 1, IF(Tabelle2[[#This Row],[Spalte49]]&gt;4, ""))</f>
        <v/>
      </c>
      <c r="BJ5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4" s="137" t="str">
        <f>IF(Tabelle2[[#This Row],[Spalte60]]&lt;5, 1, IF(Tabelle2[[#This Row],[Spalte60]]&gt;4, ""))</f>
        <v/>
      </c>
      <c r="BP5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4" s="65" t="str">
        <f>IF(Tabelle2[[#This Row],[Spalte66]]&lt;5, 1, IF(Tabelle2[[#This Row],[Spalte66]]&gt;4, ""))</f>
        <v/>
      </c>
      <c r="BV5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4" s="190" t="str">
        <f>IF(Tabelle2[[#This Row],[Spalte72]]&lt;5, 1, IF(Tabelle2[[#This Row],[Spalte72]]&gt;4, ""))</f>
        <v/>
      </c>
      <c r="CB5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4" s="35" t="str">
        <f>IF(Tabelle2[[#This Row],[Spalte78]]&lt;5, 1, IF(Tabelle2[[#This Row],[Spalte78]]&gt;4, ""))</f>
        <v/>
      </c>
      <c r="CH5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4" s="221" t="str">
        <f>IF(Tabelle2[[#This Row],[Spalte84]]&lt;5, 1, IF(Tabelle2[[#This Row],[Spalte84]]&gt;4, ""))</f>
        <v/>
      </c>
    </row>
    <row r="55" spans="1:87" x14ac:dyDescent="0.2">
      <c r="A55" t="s">
        <v>835</v>
      </c>
      <c r="B55" s="89" t="s">
        <v>890</v>
      </c>
      <c r="C5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5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1.9675925925925926E-4</v>
      </c>
      <c r="F55" s="9">
        <f>Tabelle2[[#This Row],[Spalte4]]/Tabelle2[[#This Row],[Spalte3]]</f>
        <v>1.9675925925925926E-4</v>
      </c>
      <c r="G5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5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5" s="44" t="str">
        <f>IF(Tabelle2[[#This Row],[Spalte11]]&lt;5, 1, IF(Tabelle2[[#This Row],[Spalte11]]&gt;4, ""))</f>
        <v/>
      </c>
      <c r="T5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5" s="40" t="str">
        <f>IF(Tabelle2[[#This Row],[Spalte6]]&lt;5, 1, IF(Tabelle2[[#This Row],[Spalte6]]&gt;4, ""))</f>
        <v/>
      </c>
      <c r="Z5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5" s="65" t="str">
        <f>IF(Tabelle2[[#This Row],[Spalte17]]&lt;5, 1, IF(Tabelle2[[#This Row],[Spalte17]]&gt;4, ""))</f>
        <v/>
      </c>
      <c r="AF5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5" s="80" t="str">
        <f>IF(Tabelle2[[#This Row],[Spalte25]]&lt;5, 1, IF(Tabelle2[[#This Row],[Spalte25]]&gt;4, ""))</f>
        <v/>
      </c>
      <c r="AH55" s="106">
        <v>8</v>
      </c>
      <c r="AI55" s="99">
        <v>3</v>
      </c>
      <c r="AJ55" s="100">
        <v>1.9675925925925926E-4</v>
      </c>
      <c r="AK55" s="99">
        <v>0</v>
      </c>
      <c r="AL5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5" s="95" t="str">
        <f>IF(Tabelle2[[#This Row],[Spalte31]]&lt;5, 1, IF(Tabelle2[[#This Row],[Spalte31]]&gt;4, ""))</f>
        <v/>
      </c>
      <c r="AR5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5" s="112" t="str">
        <f>IF(Tabelle2[[#This Row],[Spalte37]]&lt;5, 1, IF(Tabelle2[[#This Row],[Spalte37]]&gt;4, ""))</f>
        <v/>
      </c>
      <c r="AX5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5" s="120" t="str">
        <f>IF(Tabelle2[[#This Row],[Spalte43]]&lt;5, 1, IF(Tabelle2[[#This Row],[Spalte43]]&gt;4, ""))</f>
        <v/>
      </c>
      <c r="BD5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5" s="128" t="str">
        <f>IF(Tabelle2[[#This Row],[Spalte49]]&lt;5, 1, IF(Tabelle2[[#This Row],[Spalte49]]&gt;4, ""))</f>
        <v/>
      </c>
      <c r="BJ5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5" s="137" t="str">
        <f>IF(Tabelle2[[#This Row],[Spalte60]]&lt;5, 1, IF(Tabelle2[[#This Row],[Spalte60]]&gt;4, ""))</f>
        <v/>
      </c>
      <c r="BP5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5" s="65" t="str">
        <f>IF(Tabelle2[[#This Row],[Spalte66]]&lt;5, 1, IF(Tabelle2[[#This Row],[Spalte66]]&gt;4, ""))</f>
        <v/>
      </c>
      <c r="BV5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5" s="190" t="str">
        <f>IF(Tabelle2[[#This Row],[Spalte72]]&lt;5, 1, IF(Tabelle2[[#This Row],[Spalte72]]&gt;4, ""))</f>
        <v/>
      </c>
      <c r="CB5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5" s="35" t="str">
        <f>IF(Tabelle2[[#This Row],[Spalte78]]&lt;5, 1, IF(Tabelle2[[#This Row],[Spalte78]]&gt;4, ""))</f>
        <v/>
      </c>
      <c r="CH5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5" s="221" t="str">
        <f>IF(Tabelle2[[#This Row],[Spalte84]]&lt;5, 1, IF(Tabelle2[[#This Row],[Spalte84]]&gt;4, ""))</f>
        <v/>
      </c>
    </row>
    <row r="56" spans="1:87" x14ac:dyDescent="0.2">
      <c r="A56" t="s">
        <v>835</v>
      </c>
      <c r="B56" s="89" t="s">
        <v>773</v>
      </c>
      <c r="C5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5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5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2.5636574074074072E-2</v>
      </c>
      <c r="F56" s="9">
        <f>Tabelle2[[#This Row],[Spalte4]]/Tabelle2[[#This Row],[Spalte3]]</f>
        <v>8.5455246913580234E-3</v>
      </c>
      <c r="G5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5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6" s="44" t="str">
        <f>IF(Tabelle2[[#This Row],[Spalte11]]&lt;5, 1, IF(Tabelle2[[#This Row],[Spalte11]]&gt;4, ""))</f>
        <v/>
      </c>
      <c r="P56" s="54">
        <v>29</v>
      </c>
      <c r="Q56" s="168">
        <v>32</v>
      </c>
      <c r="R56" s="33">
        <v>3.8541666666666663E-3</v>
      </c>
      <c r="S56" s="31">
        <v>2</v>
      </c>
      <c r="T5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6" s="50" t="str">
        <f>IF(Tabelle2[[#This Row],[Spalte6]]&lt;5, 1, IF(Tabelle2[[#This Row],[Spalte6]]&gt;4, ""))</f>
        <v/>
      </c>
      <c r="V56" s="70">
        <v>25</v>
      </c>
      <c r="W56" s="170">
        <v>30</v>
      </c>
      <c r="X56" s="12">
        <v>9.5138888888888877E-3</v>
      </c>
      <c r="Y56" s="13">
        <v>3</v>
      </c>
      <c r="Z5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6" s="65" t="str">
        <f>IF(Tabelle2[[#This Row],[Spalte17]]&lt;5, 1, IF(Tabelle2[[#This Row],[Spalte17]]&gt;4, ""))</f>
        <v/>
      </c>
      <c r="AB56" s="84" t="s">
        <v>1007</v>
      </c>
      <c r="AC56" s="173">
        <v>8</v>
      </c>
      <c r="AD56" s="85">
        <v>1.2268518518518519E-2</v>
      </c>
      <c r="AE56" s="86">
        <v>2</v>
      </c>
      <c r="AF5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6" s="80" t="str">
        <f>IF(Tabelle2[[#This Row],[Spalte25]]&lt;5, 1, IF(Tabelle2[[#This Row],[Spalte25]]&gt;4, ""))</f>
        <v/>
      </c>
      <c r="AL5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6" s="95" t="str">
        <f>IF(Tabelle2[[#This Row],[Spalte31]]&lt;5, 1, IF(Tabelle2[[#This Row],[Spalte31]]&gt;4, ""))</f>
        <v/>
      </c>
      <c r="AR5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6" s="112" t="str">
        <f>IF(Tabelle2[[#This Row],[Spalte37]]&lt;5, 1, IF(Tabelle2[[#This Row],[Spalte37]]&gt;4, ""))</f>
        <v/>
      </c>
      <c r="AX5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6" s="120" t="str">
        <f>IF(Tabelle2[[#This Row],[Spalte43]]&lt;5, 1, IF(Tabelle2[[#This Row],[Spalte43]]&gt;4, ""))</f>
        <v/>
      </c>
      <c r="BD5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6" s="128" t="str">
        <f>IF(Tabelle2[[#This Row],[Spalte49]]&lt;5, 1, IF(Tabelle2[[#This Row],[Spalte49]]&gt;4, ""))</f>
        <v/>
      </c>
      <c r="BJ5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6" s="137" t="str">
        <f>IF(Tabelle2[[#This Row],[Spalte60]]&lt;5, 1, IF(Tabelle2[[#This Row],[Spalte60]]&gt;4, ""))</f>
        <v/>
      </c>
      <c r="BP5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6" s="65" t="str">
        <f>IF(Tabelle2[[#This Row],[Spalte66]]&lt;5, 1, IF(Tabelle2[[#This Row],[Spalte66]]&gt;4, ""))</f>
        <v/>
      </c>
      <c r="BV5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6" s="190" t="str">
        <f>IF(Tabelle2[[#This Row],[Spalte72]]&lt;5, 1, IF(Tabelle2[[#This Row],[Spalte72]]&gt;4, ""))</f>
        <v/>
      </c>
      <c r="CB5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6" s="35" t="str">
        <f>IF(Tabelle2[[#This Row],[Spalte78]]&lt;5, 1, IF(Tabelle2[[#This Row],[Spalte78]]&gt;4, ""))</f>
        <v/>
      </c>
      <c r="CH5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6" s="221" t="str">
        <f>IF(Tabelle2[[#This Row],[Spalte84]]&lt;5, 1, IF(Tabelle2[[#This Row],[Spalte84]]&gt;4, ""))</f>
        <v/>
      </c>
    </row>
    <row r="57" spans="1:87" x14ac:dyDescent="0.2">
      <c r="A57" s="6" t="s">
        <v>835</v>
      </c>
      <c r="B57" s="89" t="s">
        <v>844</v>
      </c>
      <c r="C5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5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5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2.3703703703703706E-2</v>
      </c>
      <c r="F57" s="9">
        <f>Tabelle2[[#This Row],[Spalte4]]/Tabelle2[[#This Row],[Spalte3]]</f>
        <v>7.9012345679012348E-3</v>
      </c>
      <c r="G5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5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5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7" s="44" t="str">
        <f>IF(Tabelle2[[#This Row],[Spalte11]]&lt;5, 1, IF(Tabelle2[[#This Row],[Spalte11]]&gt;4, ""))</f>
        <v/>
      </c>
      <c r="T5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7" s="40" t="str">
        <f>IF(Tabelle2[[#This Row],[Spalte6]]&lt;5, 1, IF(Tabelle2[[#This Row],[Spalte6]]&gt;4, ""))</f>
        <v/>
      </c>
      <c r="Z5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7" s="65" t="str">
        <f>IF(Tabelle2[[#This Row],[Spalte17]]&lt;5, 1, IF(Tabelle2[[#This Row],[Spalte17]]&gt;4, ""))</f>
        <v/>
      </c>
      <c r="AB57" s="175" t="s">
        <v>988</v>
      </c>
      <c r="AC57" s="173">
        <v>50</v>
      </c>
      <c r="AD57" s="85">
        <v>1.6307870370370372E-2</v>
      </c>
      <c r="AE57" s="86">
        <v>3</v>
      </c>
      <c r="AF57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7</v>
      </c>
      <c r="AG57" s="80" t="str">
        <f>IF(Tabelle2[[#This Row],[Spalte25]]&lt;5, 1, IF(Tabelle2[[#This Row],[Spalte25]]&gt;4, ""))</f>
        <v/>
      </c>
      <c r="AH57" s="106">
        <v>32</v>
      </c>
      <c r="AI57" s="99">
        <v>27</v>
      </c>
      <c r="AJ57" s="100">
        <v>4.363425925925926E-3</v>
      </c>
      <c r="AK57" s="99">
        <v>0</v>
      </c>
      <c r="AL57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6</v>
      </c>
      <c r="AM57" s="95" t="str">
        <f>IF(Tabelle2[[#This Row],[Spalte31]]&lt;5, 1, IF(Tabelle2[[#This Row],[Spalte31]]&gt;4, ""))</f>
        <v/>
      </c>
      <c r="AR5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7" s="112" t="str">
        <f>IF(Tabelle2[[#This Row],[Spalte37]]&lt;5, 1, IF(Tabelle2[[#This Row],[Spalte37]]&gt;4, ""))</f>
        <v/>
      </c>
      <c r="AX5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7" s="120" t="str">
        <f>IF(Tabelle2[[#This Row],[Spalte43]]&lt;5, 1, IF(Tabelle2[[#This Row],[Spalte43]]&gt;4, ""))</f>
        <v/>
      </c>
      <c r="BD5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7" s="128" t="str">
        <f>IF(Tabelle2[[#This Row],[Spalte49]]&lt;5, 1, IF(Tabelle2[[#This Row],[Spalte49]]&gt;4, ""))</f>
        <v/>
      </c>
      <c r="BJ5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7" s="137" t="str">
        <f>IF(Tabelle2[[#This Row],[Spalte60]]&lt;5, 1, IF(Tabelle2[[#This Row],[Spalte60]]&gt;4, ""))</f>
        <v/>
      </c>
      <c r="BL57" s="70">
        <v>38</v>
      </c>
      <c r="BM57" s="170">
        <v>34</v>
      </c>
      <c r="BN57" s="12">
        <v>3.0324074074074073E-3</v>
      </c>
      <c r="BO57" s="170">
        <v>1</v>
      </c>
      <c r="BP5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7" s="65" t="str">
        <f>IF(Tabelle2[[#This Row],[Spalte66]]&lt;5, 1, IF(Tabelle2[[#This Row],[Spalte66]]&gt;4, ""))</f>
        <v/>
      </c>
      <c r="BV5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7" s="190" t="str">
        <f>IF(Tabelle2[[#This Row],[Spalte72]]&lt;5, 1, IF(Tabelle2[[#This Row],[Spalte72]]&gt;4, ""))</f>
        <v/>
      </c>
      <c r="CB5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7" s="35" t="str">
        <f>IF(Tabelle2[[#This Row],[Spalte78]]&lt;5, 1, IF(Tabelle2[[#This Row],[Spalte78]]&gt;4, ""))</f>
        <v/>
      </c>
      <c r="CH5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7" s="221" t="str">
        <f>IF(Tabelle2[[#This Row],[Spalte84]]&lt;5, 1, IF(Tabelle2[[#This Row],[Spalte84]]&gt;4, ""))</f>
        <v/>
      </c>
    </row>
    <row r="58" spans="1:87" x14ac:dyDescent="0.2">
      <c r="A58" t="s">
        <v>835</v>
      </c>
      <c r="B58" s="89" t="s">
        <v>957</v>
      </c>
      <c r="C5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5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1.4004629629629629E-3</v>
      </c>
      <c r="F58" s="9">
        <f>Tabelle2[[#This Row],[Spalte4]]/Tabelle2[[#This Row],[Spalte3]]</f>
        <v>1.4004629629629629E-3</v>
      </c>
      <c r="G5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5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8" s="44" t="str">
        <f>IF(Tabelle2[[#This Row],[Spalte11]]&lt;5, 1, IF(Tabelle2[[#This Row],[Spalte11]]&gt;4, ""))</f>
        <v/>
      </c>
      <c r="T5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8" s="40" t="str">
        <f>IF(Tabelle2[[#This Row],[Spalte6]]&lt;5, 1, IF(Tabelle2[[#This Row],[Spalte6]]&gt;4, ""))</f>
        <v/>
      </c>
      <c r="Z5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8" s="65" t="str">
        <f>IF(Tabelle2[[#This Row],[Spalte17]]&lt;5, 1, IF(Tabelle2[[#This Row],[Spalte17]]&gt;4, ""))</f>
        <v/>
      </c>
      <c r="AF5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8" s="80" t="str">
        <f>IF(Tabelle2[[#This Row],[Spalte25]]&lt;5, 1, IF(Tabelle2[[#This Row],[Spalte25]]&gt;4, ""))</f>
        <v/>
      </c>
      <c r="AL5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8" s="95" t="str">
        <f>IF(Tabelle2[[#This Row],[Spalte31]]&lt;5, 1, IF(Tabelle2[[#This Row],[Spalte31]]&gt;4, ""))</f>
        <v/>
      </c>
      <c r="AR5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8" s="112" t="str">
        <f>IF(Tabelle2[[#This Row],[Spalte37]]&lt;5, 1, IF(Tabelle2[[#This Row],[Spalte37]]&gt;4, ""))</f>
        <v/>
      </c>
      <c r="AX5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8" s="120" t="str">
        <f>IF(Tabelle2[[#This Row],[Spalte43]]&lt;5, 1, IF(Tabelle2[[#This Row],[Spalte43]]&gt;4, ""))</f>
        <v/>
      </c>
      <c r="AZ58" s="162">
        <v>22</v>
      </c>
      <c r="BA58" s="159">
        <v>12</v>
      </c>
      <c r="BB58" s="160">
        <v>1.4004629629629629E-3</v>
      </c>
      <c r="BC58" s="159">
        <v>0</v>
      </c>
      <c r="BD5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8" s="128" t="str">
        <f>IF(Tabelle2[[#This Row],[Spalte49]]&lt;5, 1, IF(Tabelle2[[#This Row],[Spalte49]]&gt;4, ""))</f>
        <v/>
      </c>
      <c r="BJ5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8" s="137" t="str">
        <f>IF(Tabelle2[[#This Row],[Spalte60]]&lt;5, 1, IF(Tabelle2[[#This Row],[Spalte60]]&gt;4, ""))</f>
        <v/>
      </c>
      <c r="BP5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8" s="65" t="str">
        <f>IF(Tabelle2[[#This Row],[Spalte66]]&lt;5, 1, IF(Tabelle2[[#This Row],[Spalte66]]&gt;4, ""))</f>
        <v/>
      </c>
      <c r="BV5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8" s="190" t="str">
        <f>IF(Tabelle2[[#This Row],[Spalte72]]&lt;5, 1, IF(Tabelle2[[#This Row],[Spalte72]]&gt;4, ""))</f>
        <v/>
      </c>
      <c r="CB5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8" s="35" t="str">
        <f>IF(Tabelle2[[#This Row],[Spalte78]]&lt;5, 1, IF(Tabelle2[[#This Row],[Spalte78]]&gt;4, ""))</f>
        <v/>
      </c>
      <c r="CH5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8" s="221" t="str">
        <f>IF(Tabelle2[[#This Row],[Spalte84]]&lt;5, 1, IF(Tabelle2[[#This Row],[Spalte84]]&gt;4, ""))</f>
        <v/>
      </c>
    </row>
    <row r="59" spans="1:87" x14ac:dyDescent="0.2">
      <c r="A59" t="s">
        <v>835</v>
      </c>
      <c r="B59" s="89" t="s">
        <v>821</v>
      </c>
      <c r="C5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5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5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3.4490740740740745E-3</v>
      </c>
      <c r="F59" s="9">
        <f>Tabelle2[[#This Row],[Spalte4]]/Tabelle2[[#This Row],[Spalte3]]</f>
        <v>3.4490740740740745E-3</v>
      </c>
      <c r="G5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5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5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5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59" s="44" t="str">
        <f>IF(Tabelle2[[#This Row],[Spalte11]]&lt;5, 1, IF(Tabelle2[[#This Row],[Spalte11]]&gt;4, ""))</f>
        <v/>
      </c>
      <c r="T5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59" s="40" t="str">
        <f>IF(Tabelle2[[#This Row],[Spalte6]]&lt;5, 1, IF(Tabelle2[[#This Row],[Spalte6]]&gt;4, ""))</f>
        <v/>
      </c>
      <c r="V59" s="70">
        <v>45</v>
      </c>
      <c r="W59" s="170">
        <v>39</v>
      </c>
      <c r="X59" s="12">
        <v>3.4490740740740745E-3</v>
      </c>
      <c r="Y59" s="13">
        <v>3</v>
      </c>
      <c r="Z5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59" s="65" t="str">
        <f>IF(Tabelle2[[#This Row],[Spalte17]]&lt;5, 1, IF(Tabelle2[[#This Row],[Spalte17]]&gt;4, ""))</f>
        <v/>
      </c>
      <c r="AF5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59" s="80" t="str">
        <f>IF(Tabelle2[[#This Row],[Spalte25]]&lt;5, 1, IF(Tabelle2[[#This Row],[Spalte25]]&gt;4, ""))</f>
        <v/>
      </c>
      <c r="AL5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59" s="95" t="str">
        <f>IF(Tabelle2[[#This Row],[Spalte31]]&lt;5, 1, IF(Tabelle2[[#This Row],[Spalte31]]&gt;4, ""))</f>
        <v/>
      </c>
      <c r="AR5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59" s="112" t="str">
        <f>IF(Tabelle2[[#This Row],[Spalte37]]&lt;5, 1, IF(Tabelle2[[#This Row],[Spalte37]]&gt;4, ""))</f>
        <v/>
      </c>
      <c r="AX5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59" s="120" t="str">
        <f>IF(Tabelle2[[#This Row],[Spalte43]]&lt;5, 1, IF(Tabelle2[[#This Row],[Spalte43]]&gt;4, ""))</f>
        <v/>
      </c>
      <c r="BD5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59" s="128" t="str">
        <f>IF(Tabelle2[[#This Row],[Spalte49]]&lt;5, 1, IF(Tabelle2[[#This Row],[Spalte49]]&gt;4, ""))</f>
        <v/>
      </c>
      <c r="BJ5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59" s="137" t="str">
        <f>IF(Tabelle2[[#This Row],[Spalte60]]&lt;5, 1, IF(Tabelle2[[#This Row],[Spalte60]]&gt;4, ""))</f>
        <v/>
      </c>
      <c r="BP5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59" s="65" t="str">
        <f>IF(Tabelle2[[#This Row],[Spalte66]]&lt;5, 1, IF(Tabelle2[[#This Row],[Spalte66]]&gt;4, ""))</f>
        <v/>
      </c>
      <c r="BV5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59" s="190" t="str">
        <f>IF(Tabelle2[[#This Row],[Spalte72]]&lt;5, 1, IF(Tabelle2[[#This Row],[Spalte72]]&gt;4, ""))</f>
        <v/>
      </c>
      <c r="CB5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59" s="35" t="str">
        <f>IF(Tabelle2[[#This Row],[Spalte78]]&lt;5, 1, IF(Tabelle2[[#This Row],[Spalte78]]&gt;4, ""))</f>
        <v/>
      </c>
      <c r="CH5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59" s="221" t="str">
        <f>IF(Tabelle2[[#This Row],[Spalte84]]&lt;5, 1, IF(Tabelle2[[#This Row],[Spalte84]]&gt;4, ""))</f>
        <v/>
      </c>
    </row>
    <row r="60" spans="1:87" x14ac:dyDescent="0.2">
      <c r="A60" t="s">
        <v>835</v>
      </c>
      <c r="B60" s="89" t="s">
        <v>1020</v>
      </c>
      <c r="C6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6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2.9131944444444446E-2</v>
      </c>
      <c r="F60" s="9">
        <f>Tabelle2[[#This Row],[Spalte4]]/Tabelle2[[#This Row],[Spalte3]]</f>
        <v>2.9131944444444446E-2</v>
      </c>
      <c r="G6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6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6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6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0" s="44" t="str">
        <f>IF(Tabelle2[[#This Row],[Spalte11]]&lt;5, 1, IF(Tabelle2[[#This Row],[Spalte11]]&gt;4, ""))</f>
        <v/>
      </c>
      <c r="T6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0" s="40" t="str">
        <f>IF(Tabelle2[[#This Row],[Spalte6]]&lt;5, 1, IF(Tabelle2[[#This Row],[Spalte6]]&gt;4, ""))</f>
        <v/>
      </c>
      <c r="Z6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0" s="65" t="str">
        <f>IF(Tabelle2[[#This Row],[Spalte17]]&lt;5, 1, IF(Tabelle2[[#This Row],[Spalte17]]&gt;4, ""))</f>
        <v/>
      </c>
      <c r="AF6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0" s="80" t="str">
        <f>IF(Tabelle2[[#This Row],[Spalte25]]&lt;5, 1, IF(Tabelle2[[#This Row],[Spalte25]]&gt;4, ""))</f>
        <v/>
      </c>
      <c r="AL6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0" s="95" t="str">
        <f>IF(Tabelle2[[#This Row],[Spalte31]]&lt;5, 1, IF(Tabelle2[[#This Row],[Spalte31]]&gt;4, ""))</f>
        <v/>
      </c>
      <c r="AR6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0" s="112" t="str">
        <f>IF(Tabelle2[[#This Row],[Spalte37]]&lt;5, 1, IF(Tabelle2[[#This Row],[Spalte37]]&gt;4, ""))</f>
        <v/>
      </c>
      <c r="AX6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0" s="120" t="str">
        <f>IF(Tabelle2[[#This Row],[Spalte43]]&lt;5, 1, IF(Tabelle2[[#This Row],[Spalte43]]&gt;4, ""))</f>
        <v/>
      </c>
      <c r="BD6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0" s="128" t="str">
        <f>IF(Tabelle2[[#This Row],[Spalte49]]&lt;5, 1, IF(Tabelle2[[#This Row],[Spalte49]]&gt;4, ""))</f>
        <v/>
      </c>
      <c r="BF60" s="180">
        <v>8</v>
      </c>
      <c r="BG60" s="181">
        <v>22</v>
      </c>
      <c r="BH60" s="182">
        <v>2.9131944444444446E-2</v>
      </c>
      <c r="BI60" s="181">
        <v>2</v>
      </c>
      <c r="BJ60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9</v>
      </c>
      <c r="BK60" s="137" t="str">
        <f>IF(Tabelle2[[#This Row],[Spalte60]]&lt;5, 1, IF(Tabelle2[[#This Row],[Spalte60]]&gt;4, ""))</f>
        <v/>
      </c>
      <c r="BP6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0" s="65" t="str">
        <f>IF(Tabelle2[[#This Row],[Spalte66]]&lt;5, 1, IF(Tabelle2[[#This Row],[Spalte66]]&gt;4, ""))</f>
        <v/>
      </c>
      <c r="BV6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0" s="190" t="str">
        <f>IF(Tabelle2[[#This Row],[Spalte72]]&lt;5, 1, IF(Tabelle2[[#This Row],[Spalte72]]&gt;4, ""))</f>
        <v/>
      </c>
      <c r="CB6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0" s="35" t="str">
        <f>IF(Tabelle2[[#This Row],[Spalte78]]&lt;5, 1, IF(Tabelle2[[#This Row],[Spalte78]]&gt;4, ""))</f>
        <v/>
      </c>
      <c r="CH6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0" s="221" t="str">
        <f>IF(Tabelle2[[#This Row],[Spalte84]]&lt;5, 1, IF(Tabelle2[[#This Row],[Spalte84]]&gt;4, ""))</f>
        <v/>
      </c>
    </row>
    <row r="61" spans="1:87" x14ac:dyDescent="0.2">
      <c r="A61" t="s">
        <v>835</v>
      </c>
      <c r="B61" s="88" t="s">
        <v>48</v>
      </c>
      <c r="C6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6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1.5972222222222221E-3</v>
      </c>
      <c r="F61" s="9">
        <f>Tabelle2[[#This Row],[Spalte4]]/Tabelle2[[#This Row],[Spalte3]]</f>
        <v>1.5972222222222221E-3</v>
      </c>
      <c r="G6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6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61" s="45">
        <v>16</v>
      </c>
      <c r="K61" s="166">
        <v>13</v>
      </c>
      <c r="L61" s="46">
        <v>1.5972222222222221E-3</v>
      </c>
      <c r="M61" s="30">
        <v>1</v>
      </c>
      <c r="N6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1" s="44" t="str">
        <f>IF(Tabelle2[[#This Row],[Spalte11]]&lt;5, 1, IF(Tabelle2[[#This Row],[Spalte11]]&gt;4, ""))</f>
        <v/>
      </c>
      <c r="Q61" s="32"/>
      <c r="R61" s="32"/>
      <c r="S61" s="31"/>
      <c r="T61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1" s="56" t="str">
        <f>IF(Tabelle2[[#This Row],[Spalte6]]&lt;5, 1, IF(Tabelle2[[#This Row],[Spalte6]]&gt;4, ""))</f>
        <v/>
      </c>
      <c r="Z6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1" s="65" t="str">
        <f>IF(Tabelle2[[#This Row],[Spalte17]]&lt;5, 1, IF(Tabelle2[[#This Row],[Spalte17]]&gt;4, ""))</f>
        <v/>
      </c>
      <c r="AF6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1" s="80" t="str">
        <f>IF(Tabelle2[[#This Row],[Spalte25]]&lt;5, 1, IF(Tabelle2[[#This Row],[Spalte25]]&gt;4, ""))</f>
        <v/>
      </c>
      <c r="AL6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1" s="95" t="str">
        <f>IF(Tabelle2[[#This Row],[Spalte31]]&lt;5, 1, IF(Tabelle2[[#This Row],[Spalte31]]&gt;4, ""))</f>
        <v/>
      </c>
      <c r="AR6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1" s="112" t="str">
        <f>IF(Tabelle2[[#This Row],[Spalte37]]&lt;5, 1, IF(Tabelle2[[#This Row],[Spalte37]]&gt;4, ""))</f>
        <v/>
      </c>
      <c r="AX6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1" s="120" t="str">
        <f>IF(Tabelle2[[#This Row],[Spalte43]]&lt;5, 1, IF(Tabelle2[[#This Row],[Spalte43]]&gt;4, ""))</f>
        <v/>
      </c>
      <c r="BD6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1" s="128" t="str">
        <f>IF(Tabelle2[[#This Row],[Spalte49]]&lt;5, 1, IF(Tabelle2[[#This Row],[Spalte49]]&gt;4, ""))</f>
        <v/>
      </c>
      <c r="BJ6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1" s="137" t="str">
        <f>IF(Tabelle2[[#This Row],[Spalte60]]&lt;5, 1, IF(Tabelle2[[#This Row],[Spalte60]]&gt;4, ""))</f>
        <v/>
      </c>
      <c r="BP6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1" s="65" t="str">
        <f>IF(Tabelle2[[#This Row],[Spalte66]]&lt;5, 1, IF(Tabelle2[[#This Row],[Spalte66]]&gt;4, ""))</f>
        <v/>
      </c>
      <c r="BV6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1" s="190" t="str">
        <f>IF(Tabelle2[[#This Row],[Spalte72]]&lt;5, 1, IF(Tabelle2[[#This Row],[Spalte72]]&gt;4, ""))</f>
        <v/>
      </c>
      <c r="CB6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1" s="35" t="str">
        <f>IF(Tabelle2[[#This Row],[Spalte78]]&lt;5, 1, IF(Tabelle2[[#This Row],[Spalte78]]&gt;4, ""))</f>
        <v/>
      </c>
      <c r="CH6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1" s="221" t="str">
        <f>IF(Tabelle2[[#This Row],[Spalte84]]&lt;5, 1, IF(Tabelle2[[#This Row],[Spalte84]]&gt;4, ""))</f>
        <v/>
      </c>
    </row>
    <row r="62" spans="1:87" x14ac:dyDescent="0.2">
      <c r="A62" t="s">
        <v>835</v>
      </c>
      <c r="B62" s="88" t="s">
        <v>53</v>
      </c>
      <c r="C6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6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2.2685185185185182E-3</v>
      </c>
      <c r="F62" s="9">
        <f>Tabelle2[[#This Row],[Spalte4]]/Tabelle2[[#This Row],[Spalte3]]</f>
        <v>2.2685185185185182E-3</v>
      </c>
      <c r="G6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6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6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62" s="45">
        <v>21</v>
      </c>
      <c r="K62" s="166">
        <v>21</v>
      </c>
      <c r="L62" s="46">
        <v>2.2685185185185182E-3</v>
      </c>
      <c r="M62" s="30">
        <v>0</v>
      </c>
      <c r="N62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10</v>
      </c>
      <c r="O62" s="44" t="str">
        <f>IF(Tabelle2[[#This Row],[Spalte11]]&lt;5, 1, IF(Tabelle2[[#This Row],[Spalte11]]&gt;4, ""))</f>
        <v/>
      </c>
      <c r="Q62" s="32"/>
      <c r="R62" s="32"/>
      <c r="S62" s="31"/>
      <c r="T62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2" s="56" t="str">
        <f>IF(Tabelle2[[#This Row],[Spalte6]]&lt;5, 1, IF(Tabelle2[[#This Row],[Spalte6]]&gt;4, ""))</f>
        <v/>
      </c>
      <c r="Z6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2" s="65" t="str">
        <f>IF(Tabelle2[[#This Row],[Spalte17]]&lt;5, 1, IF(Tabelle2[[#This Row],[Spalte17]]&gt;4, ""))</f>
        <v/>
      </c>
      <c r="AF6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2" s="80" t="str">
        <f>IF(Tabelle2[[#This Row],[Spalte25]]&lt;5, 1, IF(Tabelle2[[#This Row],[Spalte25]]&gt;4, ""))</f>
        <v/>
      </c>
      <c r="AL6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2" s="95" t="str">
        <f>IF(Tabelle2[[#This Row],[Spalte31]]&lt;5, 1, IF(Tabelle2[[#This Row],[Spalte31]]&gt;4, ""))</f>
        <v/>
      </c>
      <c r="AR6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2" s="112" t="str">
        <f>IF(Tabelle2[[#This Row],[Spalte37]]&lt;5, 1, IF(Tabelle2[[#This Row],[Spalte37]]&gt;4, ""))</f>
        <v/>
      </c>
      <c r="AX6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2" s="120" t="str">
        <f>IF(Tabelle2[[#This Row],[Spalte43]]&lt;5, 1, IF(Tabelle2[[#This Row],[Spalte43]]&gt;4, ""))</f>
        <v/>
      </c>
      <c r="BD6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2" s="128" t="str">
        <f>IF(Tabelle2[[#This Row],[Spalte49]]&lt;5, 1, IF(Tabelle2[[#This Row],[Spalte49]]&gt;4, ""))</f>
        <v/>
      </c>
      <c r="BJ6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2" s="137" t="str">
        <f>IF(Tabelle2[[#This Row],[Spalte60]]&lt;5, 1, IF(Tabelle2[[#This Row],[Spalte60]]&gt;4, ""))</f>
        <v/>
      </c>
      <c r="BP6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2" s="65" t="str">
        <f>IF(Tabelle2[[#This Row],[Spalte66]]&lt;5, 1, IF(Tabelle2[[#This Row],[Spalte66]]&gt;4, ""))</f>
        <v/>
      </c>
      <c r="BV6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2" s="190" t="str">
        <f>IF(Tabelle2[[#This Row],[Spalte72]]&lt;5, 1, IF(Tabelle2[[#This Row],[Spalte72]]&gt;4, ""))</f>
        <v/>
      </c>
      <c r="CB6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2" s="35" t="str">
        <f>IF(Tabelle2[[#This Row],[Spalte78]]&lt;5, 1, IF(Tabelle2[[#This Row],[Spalte78]]&gt;4, ""))</f>
        <v/>
      </c>
      <c r="CH6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2" s="221" t="str">
        <f>IF(Tabelle2[[#This Row],[Spalte84]]&lt;5, 1, IF(Tabelle2[[#This Row],[Spalte84]]&gt;4, ""))</f>
        <v/>
      </c>
    </row>
    <row r="63" spans="1:87" x14ac:dyDescent="0.2">
      <c r="A63" t="s">
        <v>835</v>
      </c>
      <c r="B63" s="89" t="s">
        <v>1080</v>
      </c>
      <c r="C6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6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2.6851851851851854E-3</v>
      </c>
      <c r="F63" s="9">
        <f>Tabelle2[[#This Row],[Spalte4]]/Tabelle2[[#This Row],[Spalte3]]</f>
        <v>2.6851851851851854E-3</v>
      </c>
      <c r="G6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6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6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3" s="196" t="str">
        <f>IF(Tabelle2[[#This Row],[Spalte11]]&lt;5, 1, IF(Tabelle2[[#This Row],[Spalte11]]&gt;4, ""))</f>
        <v/>
      </c>
      <c r="T6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3" s="198" t="str">
        <f>IF(Tabelle2[[#This Row],[Spalte6]]&lt;5, 1, IF(Tabelle2[[#This Row],[Spalte6]]&gt;4, ""))</f>
        <v/>
      </c>
      <c r="Z6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3" s="199" t="str">
        <f>IF(Tabelle2[[#This Row],[Spalte17]]&lt;5, 1, IF(Tabelle2[[#This Row],[Spalte17]]&gt;4, ""))</f>
        <v/>
      </c>
      <c r="AF6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3" s="200" t="str">
        <f>IF(Tabelle2[[#This Row],[Spalte25]]&lt;5, 1, IF(Tabelle2[[#This Row],[Spalte25]]&gt;4, ""))</f>
        <v/>
      </c>
      <c r="AL6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3" s="96" t="str">
        <f>IF(Tabelle2[[#This Row],[Spalte31]]&lt;5, 1, IF(Tabelle2[[#This Row],[Spalte31]]&gt;4, ""))</f>
        <v/>
      </c>
      <c r="AR6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3" s="202" t="str">
        <f>IF(Tabelle2[[#This Row],[Spalte37]]&lt;5, 1, IF(Tabelle2[[#This Row],[Spalte37]]&gt;4, ""))</f>
        <v/>
      </c>
      <c r="AX6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3" s="203" t="str">
        <f>IF(Tabelle2[[#This Row],[Spalte43]]&lt;5, 1, IF(Tabelle2[[#This Row],[Spalte43]]&gt;4, ""))</f>
        <v/>
      </c>
      <c r="BD6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3" s="204" t="str">
        <f>IF(Tabelle2[[#This Row],[Spalte49]]&lt;5, 1, IF(Tabelle2[[#This Row],[Spalte49]]&gt;4, ""))</f>
        <v/>
      </c>
      <c r="BJ6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3" s="185" t="str">
        <f>IF(Tabelle2[[#This Row],[Spalte60]]&lt;5, 1, IF(Tabelle2[[#This Row],[Spalte60]]&gt;4, ""))</f>
        <v/>
      </c>
      <c r="BP6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3" s="199" t="str">
        <f>IF(Tabelle2[[#This Row],[Spalte66]]&lt;5, 1, IF(Tabelle2[[#This Row],[Spalte66]]&gt;4, ""))</f>
        <v/>
      </c>
      <c r="BV6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3" s="191" t="str">
        <f>IF(Tabelle2[[#This Row],[Spalte72]]&lt;5, 1, IF(Tabelle2[[#This Row],[Spalte72]]&gt;4, ""))</f>
        <v/>
      </c>
      <c r="BX63" s="84">
        <v>14</v>
      </c>
      <c r="BY63" s="174">
        <v>8</v>
      </c>
      <c r="BZ63" s="85">
        <v>2.6851851851851854E-3</v>
      </c>
      <c r="CA63" s="173">
        <v>0</v>
      </c>
      <c r="CB6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3" s="79" t="str">
        <f>IF(Tabelle2[[#This Row],[Spalte78]]&lt;5, 1, IF(Tabelle2[[#This Row],[Spalte78]]&gt;4, ""))</f>
        <v/>
      </c>
      <c r="CH6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3" s="225" t="str">
        <f>IF(Tabelle2[[#This Row],[Spalte84]]&lt;5, 1, IF(Tabelle2[[#This Row],[Spalte84]]&gt;4, ""))</f>
        <v/>
      </c>
    </row>
    <row r="64" spans="1:87" x14ac:dyDescent="0.2">
      <c r="A64" t="s">
        <v>835</v>
      </c>
      <c r="B64" s="89" t="s">
        <v>814</v>
      </c>
      <c r="C6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6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6.1574074074074074E-3</v>
      </c>
      <c r="F64" s="9">
        <f>Tabelle2[[#This Row],[Spalte4]]/Tabelle2[[#This Row],[Spalte3]]</f>
        <v>6.1574074074074074E-3</v>
      </c>
      <c r="G6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6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6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4" s="44" t="str">
        <f>IF(Tabelle2[[#This Row],[Spalte11]]&lt;5, 1, IF(Tabelle2[[#This Row],[Spalte11]]&gt;4, ""))</f>
        <v/>
      </c>
      <c r="T6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4" s="40" t="str">
        <f>IF(Tabelle2[[#This Row],[Spalte6]]&lt;5, 1, IF(Tabelle2[[#This Row],[Spalte6]]&gt;4, ""))</f>
        <v/>
      </c>
      <c r="V64" s="70">
        <v>28</v>
      </c>
      <c r="W64" s="170">
        <v>29</v>
      </c>
      <c r="X64" s="12">
        <v>6.1574074074074074E-3</v>
      </c>
      <c r="Y64" s="13">
        <v>0</v>
      </c>
      <c r="Z6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4" s="65" t="str">
        <f>IF(Tabelle2[[#This Row],[Spalte17]]&lt;5, 1, IF(Tabelle2[[#This Row],[Spalte17]]&gt;4, ""))</f>
        <v/>
      </c>
      <c r="AF6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4" s="80" t="str">
        <f>IF(Tabelle2[[#This Row],[Spalte25]]&lt;5, 1, IF(Tabelle2[[#This Row],[Spalte25]]&gt;4, ""))</f>
        <v/>
      </c>
      <c r="AL6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4" s="95" t="str">
        <f>IF(Tabelle2[[#This Row],[Spalte31]]&lt;5, 1, IF(Tabelle2[[#This Row],[Spalte31]]&gt;4, ""))</f>
        <v/>
      </c>
      <c r="AR6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4" s="112" t="str">
        <f>IF(Tabelle2[[#This Row],[Spalte37]]&lt;5, 1, IF(Tabelle2[[#This Row],[Spalte37]]&gt;4, ""))</f>
        <v/>
      </c>
      <c r="AX6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4" s="120" t="str">
        <f>IF(Tabelle2[[#This Row],[Spalte43]]&lt;5, 1, IF(Tabelle2[[#This Row],[Spalte43]]&gt;4, ""))</f>
        <v/>
      </c>
      <c r="BD6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4" s="128" t="str">
        <f>IF(Tabelle2[[#This Row],[Spalte49]]&lt;5, 1, IF(Tabelle2[[#This Row],[Spalte49]]&gt;4, ""))</f>
        <v/>
      </c>
      <c r="BJ6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4" s="137" t="str">
        <f>IF(Tabelle2[[#This Row],[Spalte60]]&lt;5, 1, IF(Tabelle2[[#This Row],[Spalte60]]&gt;4, ""))</f>
        <v/>
      </c>
      <c r="BP6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4" s="65" t="str">
        <f>IF(Tabelle2[[#This Row],[Spalte66]]&lt;5, 1, IF(Tabelle2[[#This Row],[Spalte66]]&gt;4, ""))</f>
        <v/>
      </c>
      <c r="BV6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4" s="190" t="str">
        <f>IF(Tabelle2[[#This Row],[Spalte72]]&lt;5, 1, IF(Tabelle2[[#This Row],[Spalte72]]&gt;4, ""))</f>
        <v/>
      </c>
      <c r="CB6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4" s="35" t="str">
        <f>IF(Tabelle2[[#This Row],[Spalte78]]&lt;5, 1, IF(Tabelle2[[#This Row],[Spalte78]]&gt;4, ""))</f>
        <v/>
      </c>
      <c r="CH6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4" s="221" t="str">
        <f>IF(Tabelle2[[#This Row],[Spalte84]]&lt;5, 1, IF(Tabelle2[[#This Row],[Spalte84]]&gt;4, ""))</f>
        <v/>
      </c>
    </row>
    <row r="65" spans="1:87" x14ac:dyDescent="0.2">
      <c r="A65" t="s">
        <v>835</v>
      </c>
      <c r="B65" s="89" t="s">
        <v>764</v>
      </c>
      <c r="C6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6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6.122685185185185E-3</v>
      </c>
      <c r="F65" s="9">
        <f>Tabelle2[[#This Row],[Spalte4]]/Tabelle2[[#This Row],[Spalte3]]</f>
        <v>6.122685185185185E-3</v>
      </c>
      <c r="G6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6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65" s="30"/>
      <c r="L65" s="30"/>
      <c r="M65" s="30"/>
      <c r="N6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5" s="44" t="str">
        <f>IF(Tabelle2[[#This Row],[Spalte11]]&lt;5, 1, IF(Tabelle2[[#This Row],[Spalte11]]&gt;4, ""))</f>
        <v/>
      </c>
      <c r="P65" s="54">
        <v>2</v>
      </c>
      <c r="Q65" s="168">
        <v>6</v>
      </c>
      <c r="R65" s="33">
        <v>6.122685185185185E-3</v>
      </c>
      <c r="S65" s="31">
        <v>1</v>
      </c>
      <c r="T65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5" s="50" t="str">
        <f>IF(Tabelle2[[#This Row],[Spalte6]]&lt;5, 1, IF(Tabelle2[[#This Row],[Spalte6]]&gt;4, ""))</f>
        <v/>
      </c>
      <c r="Z6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5" s="65" t="str">
        <f>IF(Tabelle2[[#This Row],[Spalte17]]&lt;5, 1, IF(Tabelle2[[#This Row],[Spalte17]]&gt;4, ""))</f>
        <v/>
      </c>
      <c r="AF6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5" s="80" t="str">
        <f>IF(Tabelle2[[#This Row],[Spalte25]]&lt;5, 1, IF(Tabelle2[[#This Row],[Spalte25]]&gt;4, ""))</f>
        <v/>
      </c>
      <c r="AL6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5" s="95" t="str">
        <f>IF(Tabelle2[[#This Row],[Spalte31]]&lt;5, 1, IF(Tabelle2[[#This Row],[Spalte31]]&gt;4, ""))</f>
        <v/>
      </c>
      <c r="AR6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5" s="112" t="str">
        <f>IF(Tabelle2[[#This Row],[Spalte37]]&lt;5, 1, IF(Tabelle2[[#This Row],[Spalte37]]&gt;4, ""))</f>
        <v/>
      </c>
      <c r="AX6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5" s="120" t="str">
        <f>IF(Tabelle2[[#This Row],[Spalte43]]&lt;5, 1, IF(Tabelle2[[#This Row],[Spalte43]]&gt;4, ""))</f>
        <v/>
      </c>
      <c r="BD6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5" s="128" t="str">
        <f>IF(Tabelle2[[#This Row],[Spalte49]]&lt;5, 1, IF(Tabelle2[[#This Row],[Spalte49]]&gt;4, ""))</f>
        <v/>
      </c>
      <c r="BJ6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5" s="137" t="str">
        <f>IF(Tabelle2[[#This Row],[Spalte60]]&lt;5, 1, IF(Tabelle2[[#This Row],[Spalte60]]&gt;4, ""))</f>
        <v/>
      </c>
      <c r="BP6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5" s="65" t="str">
        <f>IF(Tabelle2[[#This Row],[Spalte66]]&lt;5, 1, IF(Tabelle2[[#This Row],[Spalte66]]&gt;4, ""))</f>
        <v/>
      </c>
      <c r="BV6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5" s="190" t="str">
        <f>IF(Tabelle2[[#This Row],[Spalte72]]&lt;5, 1, IF(Tabelle2[[#This Row],[Spalte72]]&gt;4, ""))</f>
        <v/>
      </c>
      <c r="CB6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5" s="35" t="str">
        <f>IF(Tabelle2[[#This Row],[Spalte78]]&lt;5, 1, IF(Tabelle2[[#This Row],[Spalte78]]&gt;4, ""))</f>
        <v/>
      </c>
      <c r="CH6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5" s="221" t="str">
        <f>IF(Tabelle2[[#This Row],[Spalte84]]&lt;5, 1, IF(Tabelle2[[#This Row],[Spalte84]]&gt;4, ""))</f>
        <v/>
      </c>
    </row>
    <row r="66" spans="1:87" x14ac:dyDescent="0.2">
      <c r="A66" t="s">
        <v>835</v>
      </c>
      <c r="B66" s="89" t="s">
        <v>932</v>
      </c>
      <c r="C6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6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1.9675925925925926E-4</v>
      </c>
      <c r="F66" s="9">
        <f>Tabelle2[[#This Row],[Spalte4]]/Tabelle2[[#This Row],[Spalte3]]</f>
        <v>1.9675925925925926E-4</v>
      </c>
      <c r="G6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6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6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6" s="44" t="str">
        <f>IF(Tabelle2[[#This Row],[Spalte11]]&lt;5, 1, IF(Tabelle2[[#This Row],[Spalte11]]&gt;4, ""))</f>
        <v/>
      </c>
      <c r="T6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6" s="40" t="str">
        <f>IF(Tabelle2[[#This Row],[Spalte6]]&lt;5, 1, IF(Tabelle2[[#This Row],[Spalte6]]&gt;4, ""))</f>
        <v/>
      </c>
      <c r="Z6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6" s="65" t="str">
        <f>IF(Tabelle2[[#This Row],[Spalte17]]&lt;5, 1, IF(Tabelle2[[#This Row],[Spalte17]]&gt;4, ""))</f>
        <v/>
      </c>
      <c r="AF6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6" s="80" t="str">
        <f>IF(Tabelle2[[#This Row],[Spalte25]]&lt;5, 1, IF(Tabelle2[[#This Row],[Spalte25]]&gt;4, ""))</f>
        <v/>
      </c>
      <c r="AL6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6" s="95" t="str">
        <f>IF(Tabelle2[[#This Row],[Spalte31]]&lt;5, 1, IF(Tabelle2[[#This Row],[Spalte31]]&gt;4, ""))</f>
        <v/>
      </c>
      <c r="AR6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6" s="112" t="str">
        <f>IF(Tabelle2[[#This Row],[Spalte37]]&lt;5, 1, IF(Tabelle2[[#This Row],[Spalte37]]&gt;4, ""))</f>
        <v/>
      </c>
      <c r="AT66" s="163">
        <v>11</v>
      </c>
      <c r="AU66" s="156">
        <v>4</v>
      </c>
      <c r="AV66" s="157">
        <v>1.9675925925925926E-4</v>
      </c>
      <c r="AW66" s="156">
        <v>0</v>
      </c>
      <c r="AX6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6" s="120" t="str">
        <f>IF(Tabelle2[[#This Row],[Spalte43]]&lt;5, 1, IF(Tabelle2[[#This Row],[Spalte43]]&gt;4, ""))</f>
        <v/>
      </c>
      <c r="BD6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6" s="128" t="str">
        <f>IF(Tabelle2[[#This Row],[Spalte49]]&lt;5, 1, IF(Tabelle2[[#This Row],[Spalte49]]&gt;4, ""))</f>
        <v/>
      </c>
      <c r="BJ6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6" s="137" t="str">
        <f>IF(Tabelle2[[#This Row],[Spalte60]]&lt;5, 1, IF(Tabelle2[[#This Row],[Spalte60]]&gt;4, ""))</f>
        <v/>
      </c>
      <c r="BP6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6" s="65" t="str">
        <f>IF(Tabelle2[[#This Row],[Spalte66]]&lt;5, 1, IF(Tabelle2[[#This Row],[Spalte66]]&gt;4, ""))</f>
        <v/>
      </c>
      <c r="BV6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6" s="190" t="str">
        <f>IF(Tabelle2[[#This Row],[Spalte72]]&lt;5, 1, IF(Tabelle2[[#This Row],[Spalte72]]&gt;4, ""))</f>
        <v/>
      </c>
      <c r="CB6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6" s="35" t="str">
        <f>IF(Tabelle2[[#This Row],[Spalte78]]&lt;5, 1, IF(Tabelle2[[#This Row],[Spalte78]]&gt;4, ""))</f>
        <v/>
      </c>
      <c r="CH6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6" s="221" t="str">
        <f>IF(Tabelle2[[#This Row],[Spalte84]]&lt;5, 1, IF(Tabelle2[[#This Row],[Spalte84]]&gt;4, ""))</f>
        <v/>
      </c>
    </row>
    <row r="67" spans="1:87" x14ac:dyDescent="0.2">
      <c r="A67" t="s">
        <v>835</v>
      </c>
      <c r="B67" s="89" t="s">
        <v>1078</v>
      </c>
      <c r="C6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6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6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1.8368055555555554E-2</v>
      </c>
      <c r="F67" s="9">
        <f>Tabelle2[[#This Row],[Spalte4]]/Tabelle2[[#This Row],[Spalte3]]</f>
        <v>9.1840277777777771E-3</v>
      </c>
      <c r="G6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6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6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7" s="196" t="str">
        <f>IF(Tabelle2[[#This Row],[Spalte11]]&lt;5, 1, IF(Tabelle2[[#This Row],[Spalte11]]&gt;4, ""))</f>
        <v/>
      </c>
      <c r="T6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7" s="198" t="str">
        <f>IF(Tabelle2[[#This Row],[Spalte6]]&lt;5, 1, IF(Tabelle2[[#This Row],[Spalte6]]&gt;4, ""))</f>
        <v/>
      </c>
      <c r="Z6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7" s="199" t="str">
        <f>IF(Tabelle2[[#This Row],[Spalte17]]&lt;5, 1, IF(Tabelle2[[#This Row],[Spalte17]]&gt;4, ""))</f>
        <v/>
      </c>
      <c r="AF6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7" s="200" t="str">
        <f>IF(Tabelle2[[#This Row],[Spalte25]]&lt;5, 1, IF(Tabelle2[[#This Row],[Spalte25]]&gt;4, ""))</f>
        <v/>
      </c>
      <c r="AL6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7" s="96" t="str">
        <f>IF(Tabelle2[[#This Row],[Spalte31]]&lt;5, 1, IF(Tabelle2[[#This Row],[Spalte31]]&gt;4, ""))</f>
        <v/>
      </c>
      <c r="AR6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7" s="202" t="str">
        <f>IF(Tabelle2[[#This Row],[Spalte37]]&lt;5, 1, IF(Tabelle2[[#This Row],[Spalte37]]&gt;4, ""))</f>
        <v/>
      </c>
      <c r="AX6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7" s="203" t="str">
        <f>IF(Tabelle2[[#This Row],[Spalte43]]&lt;5, 1, IF(Tabelle2[[#This Row],[Spalte43]]&gt;4, ""))</f>
        <v/>
      </c>
      <c r="BD6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7" s="204" t="str">
        <f>IF(Tabelle2[[#This Row],[Spalte49]]&lt;5, 1, IF(Tabelle2[[#This Row],[Spalte49]]&gt;4, ""))</f>
        <v/>
      </c>
      <c r="BJ6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7" s="185" t="str">
        <f>IF(Tabelle2[[#This Row],[Spalte60]]&lt;5, 1, IF(Tabelle2[[#This Row],[Spalte60]]&gt;4, ""))</f>
        <v/>
      </c>
      <c r="BP6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7" s="199" t="str">
        <f>IF(Tabelle2[[#This Row],[Spalte66]]&lt;5, 1, IF(Tabelle2[[#This Row],[Spalte66]]&gt;4, ""))</f>
        <v/>
      </c>
      <c r="BV67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7" s="191" t="str">
        <f>IF(Tabelle2[[#This Row],[Spalte72]]&lt;5, 1, IF(Tabelle2[[#This Row],[Spalte72]]&gt;4, ""))</f>
        <v/>
      </c>
      <c r="BX67" s="84">
        <v>13</v>
      </c>
      <c r="BY67" s="174">
        <v>10</v>
      </c>
      <c r="BZ67" s="85">
        <v>6.0532407407407401E-3</v>
      </c>
      <c r="CA67" s="173">
        <v>0</v>
      </c>
      <c r="CB67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7" s="79" t="str">
        <f>IF(Tabelle2[[#This Row],[Spalte78]]&lt;5, 1, IF(Tabelle2[[#This Row],[Spalte78]]&gt;4, ""))</f>
        <v/>
      </c>
      <c r="CD67" s="229">
        <v>14</v>
      </c>
      <c r="CE67" s="226">
        <v>17</v>
      </c>
      <c r="CF67" s="227">
        <v>1.2314814814814815E-2</v>
      </c>
      <c r="CG67" s="226">
        <v>3</v>
      </c>
      <c r="CH6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7" s="225" t="str">
        <f>IF(Tabelle2[[#This Row],[Spalte84]]&lt;5, 1, IF(Tabelle2[[#This Row],[Spalte84]]&gt;4, ""))</f>
        <v/>
      </c>
    </row>
    <row r="68" spans="1:87" x14ac:dyDescent="0.2">
      <c r="A68" t="s">
        <v>835</v>
      </c>
      <c r="B68" s="89" t="s">
        <v>769</v>
      </c>
      <c r="C6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6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2.5694444444444445E-3</v>
      </c>
      <c r="F68" s="9">
        <f>Tabelle2[[#This Row],[Spalte4]]/Tabelle2[[#This Row],[Spalte3]]</f>
        <v>2.5694444444444445E-3</v>
      </c>
      <c r="G6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6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68" s="30"/>
      <c r="L68" s="30"/>
      <c r="M68" s="30"/>
      <c r="N6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8" s="44" t="str">
        <f>IF(Tabelle2[[#This Row],[Spalte11]]&lt;5, 1, IF(Tabelle2[[#This Row],[Spalte11]]&gt;4, ""))</f>
        <v/>
      </c>
      <c r="P68" s="54">
        <v>6</v>
      </c>
      <c r="Q68" s="31">
        <v>2</v>
      </c>
      <c r="R68" s="33">
        <v>2.5694444444444445E-3</v>
      </c>
      <c r="S68" s="31">
        <v>1</v>
      </c>
      <c r="T68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8" s="50" t="str">
        <f>IF(Tabelle2[[#This Row],[Spalte6]]&lt;5, 1, IF(Tabelle2[[#This Row],[Spalte6]]&gt;4, ""))</f>
        <v/>
      </c>
      <c r="Z6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8" s="65" t="str">
        <f>IF(Tabelle2[[#This Row],[Spalte17]]&lt;5, 1, IF(Tabelle2[[#This Row],[Spalte17]]&gt;4, ""))</f>
        <v/>
      </c>
      <c r="AF6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8" s="80" t="str">
        <f>IF(Tabelle2[[#This Row],[Spalte25]]&lt;5, 1, IF(Tabelle2[[#This Row],[Spalte25]]&gt;4, ""))</f>
        <v/>
      </c>
      <c r="AL6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8" s="95" t="str">
        <f>IF(Tabelle2[[#This Row],[Spalte31]]&lt;5, 1, IF(Tabelle2[[#This Row],[Spalte31]]&gt;4, ""))</f>
        <v/>
      </c>
      <c r="AR6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8" s="112" t="str">
        <f>IF(Tabelle2[[#This Row],[Spalte37]]&lt;5, 1, IF(Tabelle2[[#This Row],[Spalte37]]&gt;4, ""))</f>
        <v/>
      </c>
      <c r="AX6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8" s="120" t="str">
        <f>IF(Tabelle2[[#This Row],[Spalte43]]&lt;5, 1, IF(Tabelle2[[#This Row],[Spalte43]]&gt;4, ""))</f>
        <v/>
      </c>
      <c r="BD6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8" s="128" t="str">
        <f>IF(Tabelle2[[#This Row],[Spalte49]]&lt;5, 1, IF(Tabelle2[[#This Row],[Spalte49]]&gt;4, ""))</f>
        <v/>
      </c>
      <c r="BJ6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8" s="137" t="str">
        <f>IF(Tabelle2[[#This Row],[Spalte60]]&lt;5, 1, IF(Tabelle2[[#This Row],[Spalte60]]&gt;4, ""))</f>
        <v/>
      </c>
      <c r="BP6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8" s="65" t="str">
        <f>IF(Tabelle2[[#This Row],[Spalte66]]&lt;5, 1, IF(Tabelle2[[#This Row],[Spalte66]]&gt;4, ""))</f>
        <v/>
      </c>
      <c r="BV6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8" s="190" t="str">
        <f>IF(Tabelle2[[#This Row],[Spalte72]]&lt;5, 1, IF(Tabelle2[[#This Row],[Spalte72]]&gt;4, ""))</f>
        <v/>
      </c>
      <c r="CB6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8" s="35" t="str">
        <f>IF(Tabelle2[[#This Row],[Spalte78]]&lt;5, 1, IF(Tabelle2[[#This Row],[Spalte78]]&gt;4, ""))</f>
        <v/>
      </c>
      <c r="CH6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8" s="221" t="str">
        <f>IF(Tabelle2[[#This Row],[Spalte84]]&lt;5, 1, IF(Tabelle2[[#This Row],[Spalte84]]&gt;4, ""))</f>
        <v/>
      </c>
    </row>
    <row r="69" spans="1:87" x14ac:dyDescent="0.2">
      <c r="A69" t="s">
        <v>835</v>
      </c>
      <c r="B69" s="89" t="s">
        <v>786</v>
      </c>
      <c r="C6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6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6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1.8287037037037037E-3</v>
      </c>
      <c r="F69" s="9">
        <f>Tabelle2[[#This Row],[Spalte4]]/Tabelle2[[#This Row],[Spalte3]]</f>
        <v>1.8287037037037037E-3</v>
      </c>
      <c r="G6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6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6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6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69" s="44" t="str">
        <f>IF(Tabelle2[[#This Row],[Spalte11]]&lt;5, 1, IF(Tabelle2[[#This Row],[Spalte11]]&gt;4, ""))</f>
        <v/>
      </c>
      <c r="P69" s="54">
        <v>26</v>
      </c>
      <c r="Q69" s="31">
        <v>24</v>
      </c>
      <c r="R69" s="33">
        <v>1.8287037037037037E-3</v>
      </c>
      <c r="S69" s="31">
        <v>1</v>
      </c>
      <c r="T6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69" s="50" t="str">
        <f>IF(Tabelle2[[#This Row],[Spalte6]]&lt;5, 1, IF(Tabelle2[[#This Row],[Spalte6]]&gt;4, ""))</f>
        <v/>
      </c>
      <c r="Z6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69" s="65" t="str">
        <f>IF(Tabelle2[[#This Row],[Spalte17]]&lt;5, 1, IF(Tabelle2[[#This Row],[Spalte17]]&gt;4, ""))</f>
        <v/>
      </c>
      <c r="AF6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69" s="80" t="str">
        <f>IF(Tabelle2[[#This Row],[Spalte25]]&lt;5, 1, IF(Tabelle2[[#This Row],[Spalte25]]&gt;4, ""))</f>
        <v/>
      </c>
      <c r="AL6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69" s="95" t="str">
        <f>IF(Tabelle2[[#This Row],[Spalte31]]&lt;5, 1, IF(Tabelle2[[#This Row],[Spalte31]]&gt;4, ""))</f>
        <v/>
      </c>
      <c r="AR6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69" s="112" t="str">
        <f>IF(Tabelle2[[#This Row],[Spalte37]]&lt;5, 1, IF(Tabelle2[[#This Row],[Spalte37]]&gt;4, ""))</f>
        <v/>
      </c>
      <c r="AX6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69" s="120" t="str">
        <f>IF(Tabelle2[[#This Row],[Spalte43]]&lt;5, 1, IF(Tabelle2[[#This Row],[Spalte43]]&gt;4, ""))</f>
        <v/>
      </c>
      <c r="BD6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69" s="128" t="str">
        <f>IF(Tabelle2[[#This Row],[Spalte49]]&lt;5, 1, IF(Tabelle2[[#This Row],[Spalte49]]&gt;4, ""))</f>
        <v/>
      </c>
      <c r="BJ6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69" s="137" t="str">
        <f>IF(Tabelle2[[#This Row],[Spalte60]]&lt;5, 1, IF(Tabelle2[[#This Row],[Spalte60]]&gt;4, ""))</f>
        <v/>
      </c>
      <c r="BP6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69" s="65" t="str">
        <f>IF(Tabelle2[[#This Row],[Spalte66]]&lt;5, 1, IF(Tabelle2[[#This Row],[Spalte66]]&gt;4, ""))</f>
        <v/>
      </c>
      <c r="BV6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69" s="190" t="str">
        <f>IF(Tabelle2[[#This Row],[Spalte72]]&lt;5, 1, IF(Tabelle2[[#This Row],[Spalte72]]&gt;4, ""))</f>
        <v/>
      </c>
      <c r="CB6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69" s="35" t="str">
        <f>IF(Tabelle2[[#This Row],[Spalte78]]&lt;5, 1, IF(Tabelle2[[#This Row],[Spalte78]]&gt;4, ""))</f>
        <v/>
      </c>
      <c r="CH6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69" s="221" t="str">
        <f>IF(Tabelle2[[#This Row],[Spalte84]]&lt;5, 1, IF(Tabelle2[[#This Row],[Spalte84]]&gt;4, ""))</f>
        <v/>
      </c>
    </row>
    <row r="70" spans="1:87" x14ac:dyDescent="0.2">
      <c r="A70" t="s">
        <v>835</v>
      </c>
      <c r="B70" s="89" t="s">
        <v>879</v>
      </c>
      <c r="C7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7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7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1.1261574074074073E-2</v>
      </c>
      <c r="F70" s="9">
        <f>Tabelle2[[#This Row],[Spalte4]]/Tabelle2[[#This Row],[Spalte3]]</f>
        <v>1.1261574074074073E-2</v>
      </c>
      <c r="G7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7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0" s="44" t="str">
        <f>IF(Tabelle2[[#This Row],[Spalte11]]&lt;5, 1, IF(Tabelle2[[#This Row],[Spalte11]]&gt;4, ""))</f>
        <v/>
      </c>
      <c r="T7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0" s="40" t="str">
        <f>IF(Tabelle2[[#This Row],[Spalte6]]&lt;5, 1, IF(Tabelle2[[#This Row],[Spalte6]]&gt;4, ""))</f>
        <v/>
      </c>
      <c r="Z7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0" s="65" t="str">
        <f>IF(Tabelle2[[#This Row],[Spalte17]]&lt;5, 1, IF(Tabelle2[[#This Row],[Spalte17]]&gt;4, ""))</f>
        <v/>
      </c>
      <c r="AB70" s="84" t="s">
        <v>969</v>
      </c>
      <c r="AC70" s="173">
        <v>13</v>
      </c>
      <c r="AD70" s="85">
        <v>1.1261574074074073E-2</v>
      </c>
      <c r="AE70" s="86">
        <v>1</v>
      </c>
      <c r="AF7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0" s="80" t="str">
        <f>IF(Tabelle2[[#This Row],[Spalte25]]&lt;5, 1, IF(Tabelle2[[#This Row],[Spalte25]]&gt;4, ""))</f>
        <v/>
      </c>
      <c r="AL7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0" s="95" t="str">
        <f>IF(Tabelle2[[#This Row],[Spalte31]]&lt;5, 1, IF(Tabelle2[[#This Row],[Spalte31]]&gt;4, ""))</f>
        <v/>
      </c>
      <c r="AR7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0" s="112" t="str">
        <f>IF(Tabelle2[[#This Row],[Spalte37]]&lt;5, 1, IF(Tabelle2[[#This Row],[Spalte37]]&gt;4, ""))</f>
        <v/>
      </c>
      <c r="AX7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0" s="120" t="str">
        <f>IF(Tabelle2[[#This Row],[Spalte43]]&lt;5, 1, IF(Tabelle2[[#This Row],[Spalte43]]&gt;4, ""))</f>
        <v/>
      </c>
      <c r="BD7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0" s="128" t="str">
        <f>IF(Tabelle2[[#This Row],[Spalte49]]&lt;5, 1, IF(Tabelle2[[#This Row],[Spalte49]]&gt;4, ""))</f>
        <v/>
      </c>
      <c r="BJ7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0" s="137" t="str">
        <f>IF(Tabelle2[[#This Row],[Spalte60]]&lt;5, 1, IF(Tabelle2[[#This Row],[Spalte60]]&gt;4, ""))</f>
        <v/>
      </c>
      <c r="BP7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0" s="65" t="str">
        <f>IF(Tabelle2[[#This Row],[Spalte66]]&lt;5, 1, IF(Tabelle2[[#This Row],[Spalte66]]&gt;4, ""))</f>
        <v/>
      </c>
      <c r="BV7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0" s="190" t="str">
        <f>IF(Tabelle2[[#This Row],[Spalte72]]&lt;5, 1, IF(Tabelle2[[#This Row],[Spalte72]]&gt;4, ""))</f>
        <v/>
      </c>
      <c r="CB7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0" s="35" t="str">
        <f>IF(Tabelle2[[#This Row],[Spalte78]]&lt;5, 1, IF(Tabelle2[[#This Row],[Spalte78]]&gt;4, ""))</f>
        <v/>
      </c>
      <c r="CH7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0" s="221" t="str">
        <f>IF(Tabelle2[[#This Row],[Spalte84]]&lt;5, 1, IF(Tabelle2[[#This Row],[Spalte84]]&gt;4, ""))</f>
        <v/>
      </c>
    </row>
    <row r="71" spans="1:87" x14ac:dyDescent="0.2">
      <c r="A71" t="s">
        <v>835</v>
      </c>
      <c r="B71" s="88" t="s">
        <v>42</v>
      </c>
      <c r="C7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7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7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3.2870370370370367E-3</v>
      </c>
      <c r="F71" s="9">
        <f>Tabelle2[[#This Row],[Spalte4]]/Tabelle2[[#This Row],[Spalte3]]</f>
        <v>3.2870370370370367E-3</v>
      </c>
      <c r="G7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7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71" s="45">
        <v>10</v>
      </c>
      <c r="K71" s="166">
        <v>11</v>
      </c>
      <c r="L71" s="46">
        <v>3.2870370370370367E-3</v>
      </c>
      <c r="M71" s="30">
        <v>1</v>
      </c>
      <c r="N7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1" s="44" t="str">
        <f>IF(Tabelle2[[#This Row],[Spalte11]]&lt;5, 1, IF(Tabelle2[[#This Row],[Spalte11]]&gt;4, ""))</f>
        <v/>
      </c>
      <c r="Q71" s="32"/>
      <c r="R71" s="32"/>
      <c r="S71" s="31"/>
      <c r="T71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1" s="56" t="str">
        <f>IF(Tabelle2[[#This Row],[Spalte6]]&lt;5, 1, IF(Tabelle2[[#This Row],[Spalte6]]&gt;4, ""))</f>
        <v/>
      </c>
      <c r="Z7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1" s="65" t="str">
        <f>IF(Tabelle2[[#This Row],[Spalte17]]&lt;5, 1, IF(Tabelle2[[#This Row],[Spalte17]]&gt;4, ""))</f>
        <v/>
      </c>
      <c r="AF7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1" s="80" t="str">
        <f>IF(Tabelle2[[#This Row],[Spalte25]]&lt;5, 1, IF(Tabelle2[[#This Row],[Spalte25]]&gt;4, ""))</f>
        <v/>
      </c>
      <c r="AL7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1" s="95" t="str">
        <f>IF(Tabelle2[[#This Row],[Spalte31]]&lt;5, 1, IF(Tabelle2[[#This Row],[Spalte31]]&gt;4, ""))</f>
        <v/>
      </c>
      <c r="AR7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1" s="112" t="str">
        <f>IF(Tabelle2[[#This Row],[Spalte37]]&lt;5, 1, IF(Tabelle2[[#This Row],[Spalte37]]&gt;4, ""))</f>
        <v/>
      </c>
      <c r="AX7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1" s="120" t="str">
        <f>IF(Tabelle2[[#This Row],[Spalte43]]&lt;5, 1, IF(Tabelle2[[#This Row],[Spalte43]]&gt;4, ""))</f>
        <v/>
      </c>
      <c r="BD7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1" s="128" t="str">
        <f>IF(Tabelle2[[#This Row],[Spalte49]]&lt;5, 1, IF(Tabelle2[[#This Row],[Spalte49]]&gt;4, ""))</f>
        <v/>
      </c>
      <c r="BJ7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1" s="137" t="str">
        <f>IF(Tabelle2[[#This Row],[Spalte60]]&lt;5, 1, IF(Tabelle2[[#This Row],[Spalte60]]&gt;4, ""))</f>
        <v/>
      </c>
      <c r="BP7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1" s="65" t="str">
        <f>IF(Tabelle2[[#This Row],[Spalte66]]&lt;5, 1, IF(Tabelle2[[#This Row],[Spalte66]]&gt;4, ""))</f>
        <v/>
      </c>
      <c r="BV7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1" s="190" t="str">
        <f>IF(Tabelle2[[#This Row],[Spalte72]]&lt;5, 1, IF(Tabelle2[[#This Row],[Spalte72]]&gt;4, ""))</f>
        <v/>
      </c>
      <c r="CB7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1" s="35" t="str">
        <f>IF(Tabelle2[[#This Row],[Spalte78]]&lt;5, 1, IF(Tabelle2[[#This Row],[Spalte78]]&gt;4, ""))</f>
        <v/>
      </c>
      <c r="CH7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1" s="221" t="str">
        <f>IF(Tabelle2[[#This Row],[Spalte84]]&lt;5, 1, IF(Tabelle2[[#This Row],[Spalte84]]&gt;4, ""))</f>
        <v/>
      </c>
    </row>
    <row r="72" spans="1:87" x14ac:dyDescent="0.2">
      <c r="A72" t="s">
        <v>835</v>
      </c>
      <c r="B72" s="89" t="s">
        <v>881</v>
      </c>
      <c r="C7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7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7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4.131944444444445E-2</v>
      </c>
      <c r="F72" s="9">
        <f>Tabelle2[[#This Row],[Spalte4]]/Tabelle2[[#This Row],[Spalte3]]</f>
        <v>1.3773148148148151E-2</v>
      </c>
      <c r="G7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6</v>
      </c>
      <c r="H7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3</v>
      </c>
      <c r="I7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7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2" s="44" t="str">
        <f>IF(Tabelle2[[#This Row],[Spalte11]]&lt;5, 1, IF(Tabelle2[[#This Row],[Spalte11]]&gt;4, ""))</f>
        <v/>
      </c>
      <c r="T7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2" s="40" t="str">
        <f>IF(Tabelle2[[#This Row],[Spalte6]]&lt;5, 1, IF(Tabelle2[[#This Row],[Spalte6]]&gt;4, ""))</f>
        <v/>
      </c>
      <c r="Z7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2" s="65" t="str">
        <f>IF(Tabelle2[[#This Row],[Spalte17]]&lt;5, 1, IF(Tabelle2[[#This Row],[Spalte17]]&gt;4, ""))</f>
        <v/>
      </c>
      <c r="AB72" s="84" t="s">
        <v>981</v>
      </c>
      <c r="AC72" s="173">
        <v>52</v>
      </c>
      <c r="AD72" s="85">
        <v>1.7291666666666667E-2</v>
      </c>
      <c r="AE72" s="86">
        <v>1</v>
      </c>
      <c r="AF72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5</v>
      </c>
      <c r="AG72" s="80" t="str">
        <f>IF(Tabelle2[[#This Row],[Spalte25]]&lt;5, 1, IF(Tabelle2[[#This Row],[Spalte25]]&gt;4, ""))</f>
        <v/>
      </c>
      <c r="AH72" s="106">
        <v>31</v>
      </c>
      <c r="AI72" s="99">
        <v>24</v>
      </c>
      <c r="AJ72" s="100">
        <v>3.2407407407407406E-4</v>
      </c>
      <c r="AK72" s="99">
        <v>0</v>
      </c>
      <c r="AL72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9</v>
      </c>
      <c r="AM72" s="95" t="str">
        <f>IF(Tabelle2[[#This Row],[Spalte31]]&lt;5, 1, IF(Tabelle2[[#This Row],[Spalte31]]&gt;4, ""))</f>
        <v/>
      </c>
      <c r="AN72" s="143">
        <v>21</v>
      </c>
      <c r="AO72" s="177" t="s">
        <v>960</v>
      </c>
      <c r="AP72" s="144">
        <v>2.3703703703703706E-2</v>
      </c>
      <c r="AQ72" s="145">
        <v>5</v>
      </c>
      <c r="AR72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1</v>
      </c>
      <c r="AS72" s="112">
        <f>IF(Tabelle2[[#This Row],[Spalte37]]&lt;5, 1, IF(Tabelle2[[#This Row],[Spalte37]]&gt;4, ""))</f>
        <v>1</v>
      </c>
      <c r="AX7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2" s="120" t="str">
        <f>IF(Tabelle2[[#This Row],[Spalte43]]&lt;5, 1, IF(Tabelle2[[#This Row],[Spalte43]]&gt;4, ""))</f>
        <v/>
      </c>
      <c r="BD7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2" s="128" t="str">
        <f>IF(Tabelle2[[#This Row],[Spalte49]]&lt;5, 1, IF(Tabelle2[[#This Row],[Spalte49]]&gt;4, ""))</f>
        <v/>
      </c>
      <c r="BJ7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2" s="137" t="str">
        <f>IF(Tabelle2[[#This Row],[Spalte60]]&lt;5, 1, IF(Tabelle2[[#This Row],[Spalte60]]&gt;4, ""))</f>
        <v/>
      </c>
      <c r="BP7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2" s="65" t="str">
        <f>IF(Tabelle2[[#This Row],[Spalte66]]&lt;5, 1, IF(Tabelle2[[#This Row],[Spalte66]]&gt;4, ""))</f>
        <v/>
      </c>
      <c r="BV7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2" s="190" t="str">
        <f>IF(Tabelle2[[#This Row],[Spalte72]]&lt;5, 1, IF(Tabelle2[[#This Row],[Spalte72]]&gt;4, ""))</f>
        <v/>
      </c>
      <c r="CB7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2" s="35" t="str">
        <f>IF(Tabelle2[[#This Row],[Spalte78]]&lt;5, 1, IF(Tabelle2[[#This Row],[Spalte78]]&gt;4, ""))</f>
        <v/>
      </c>
      <c r="CH7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2" s="221" t="str">
        <f>IF(Tabelle2[[#This Row],[Spalte84]]&lt;5, 1, IF(Tabelle2[[#This Row],[Spalte84]]&gt;4, ""))</f>
        <v/>
      </c>
    </row>
    <row r="73" spans="1:87" x14ac:dyDescent="0.2">
      <c r="A73" t="s">
        <v>835</v>
      </c>
      <c r="B73" s="89" t="s">
        <v>828</v>
      </c>
      <c r="C7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7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7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1.3796296296296296E-2</v>
      </c>
      <c r="F73" s="9">
        <f>Tabelle2[[#This Row],[Spalte4]]/Tabelle2[[#This Row],[Spalte3]]</f>
        <v>6.898148148148148E-3</v>
      </c>
      <c r="G7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7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7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7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3" s="44" t="str">
        <f>IF(Tabelle2[[#This Row],[Spalte11]]&lt;5, 1, IF(Tabelle2[[#This Row],[Spalte11]]&gt;4, ""))</f>
        <v/>
      </c>
      <c r="P73" s="54">
        <v>38</v>
      </c>
      <c r="Q73" s="168">
        <v>43</v>
      </c>
      <c r="R73" s="33">
        <v>1.087962962962963E-2</v>
      </c>
      <c r="S73" s="31">
        <v>4</v>
      </c>
      <c r="T73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3</v>
      </c>
      <c r="U73" s="50">
        <f>IF(Tabelle2[[#This Row],[Spalte6]]&lt;5, 1, IF(Tabelle2[[#This Row],[Spalte6]]&gt;4, ""))</f>
        <v>1</v>
      </c>
      <c r="V73" s="72">
        <v>30</v>
      </c>
      <c r="W73" s="170">
        <v>24</v>
      </c>
      <c r="X73" s="21">
        <v>2.9166666666666668E-3</v>
      </c>
      <c r="Y73" s="18">
        <v>0</v>
      </c>
      <c r="Z73" s="19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3" s="73" t="str">
        <f>IF(Tabelle2[[#This Row],[Spalte17]]&lt;5, 1, IF(Tabelle2[[#This Row],[Spalte17]]&gt;4, ""))</f>
        <v/>
      </c>
      <c r="AF7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3" s="80" t="str">
        <f>IF(Tabelle2[[#This Row],[Spalte25]]&lt;5, 1, IF(Tabelle2[[#This Row],[Spalte25]]&gt;4, ""))</f>
        <v/>
      </c>
      <c r="AL7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3" s="95" t="str">
        <f>IF(Tabelle2[[#This Row],[Spalte31]]&lt;5, 1, IF(Tabelle2[[#This Row],[Spalte31]]&gt;4, ""))</f>
        <v/>
      </c>
      <c r="AR7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3" s="112" t="str">
        <f>IF(Tabelle2[[#This Row],[Spalte37]]&lt;5, 1, IF(Tabelle2[[#This Row],[Spalte37]]&gt;4, ""))</f>
        <v/>
      </c>
      <c r="AX7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3" s="120" t="str">
        <f>IF(Tabelle2[[#This Row],[Spalte43]]&lt;5, 1, IF(Tabelle2[[#This Row],[Spalte43]]&gt;4, ""))</f>
        <v/>
      </c>
      <c r="BD7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3" s="128" t="str">
        <f>IF(Tabelle2[[#This Row],[Spalte49]]&lt;5, 1, IF(Tabelle2[[#This Row],[Spalte49]]&gt;4, ""))</f>
        <v/>
      </c>
      <c r="BJ7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3" s="137" t="str">
        <f>IF(Tabelle2[[#This Row],[Spalte60]]&lt;5, 1, IF(Tabelle2[[#This Row],[Spalte60]]&gt;4, ""))</f>
        <v/>
      </c>
      <c r="BP7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3" s="65" t="str">
        <f>IF(Tabelle2[[#This Row],[Spalte66]]&lt;5, 1, IF(Tabelle2[[#This Row],[Spalte66]]&gt;4, ""))</f>
        <v/>
      </c>
      <c r="BV7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3" s="190" t="str">
        <f>IF(Tabelle2[[#This Row],[Spalte72]]&lt;5, 1, IF(Tabelle2[[#This Row],[Spalte72]]&gt;4, ""))</f>
        <v/>
      </c>
      <c r="CB7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3" s="35" t="str">
        <f>IF(Tabelle2[[#This Row],[Spalte78]]&lt;5, 1, IF(Tabelle2[[#This Row],[Spalte78]]&gt;4, ""))</f>
        <v/>
      </c>
      <c r="CH7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3" s="221" t="str">
        <f>IF(Tabelle2[[#This Row],[Spalte84]]&lt;5, 1, IF(Tabelle2[[#This Row],[Spalte84]]&gt;4, ""))</f>
        <v/>
      </c>
    </row>
    <row r="74" spans="1:87" x14ac:dyDescent="0.2">
      <c r="B74" s="87" t="s">
        <v>3</v>
      </c>
      <c r="K74" s="30"/>
      <c r="L74" s="34"/>
      <c r="M74" s="30"/>
      <c r="N7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4" s="44" t="str">
        <f>IF(Tabelle2[[#This Row],[Spalte11]]&lt;5, 1, IF(Tabelle2[[#This Row],[Spalte11]]&gt;4, ""))</f>
        <v/>
      </c>
      <c r="Q74" s="32"/>
      <c r="R74" s="32"/>
      <c r="S74" s="32"/>
      <c r="T74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4" s="50" t="str">
        <f>IF(Tabelle2[[#This Row],[Spalte6]]&lt;5, 1, IF(Tabelle2[[#This Row],[Spalte6]]&gt;4, ""))</f>
        <v/>
      </c>
      <c r="Z7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4" s="65" t="str">
        <f>IF(Tabelle2[[#This Row],[Spalte17]]&lt;5, 1, IF(Tabelle2[[#This Row],[Spalte17]]&gt;4, ""))</f>
        <v/>
      </c>
      <c r="AF7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4" s="80" t="str">
        <f>IF(Tabelle2[[#This Row],[Spalte25]]&lt;5, 1, IF(Tabelle2[[#This Row],[Spalte25]]&gt;4, ""))</f>
        <v/>
      </c>
      <c r="AL7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4" s="95" t="str">
        <f>IF(Tabelle2[[#This Row],[Spalte31]]&lt;5, 1, IF(Tabelle2[[#This Row],[Spalte31]]&gt;4, ""))</f>
        <v/>
      </c>
      <c r="AR7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4" s="112" t="str">
        <f>IF(Tabelle2[[#This Row],[Spalte37]]&lt;5, 1, IF(Tabelle2[[#This Row],[Spalte37]]&gt;4, ""))</f>
        <v/>
      </c>
      <c r="AX7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4" s="120" t="str">
        <f>IF(Tabelle2[[#This Row],[Spalte43]]&lt;5, 1, IF(Tabelle2[[#This Row],[Spalte43]]&gt;4, ""))</f>
        <v/>
      </c>
      <c r="BD7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4" s="128" t="str">
        <f>IF(Tabelle2[[#This Row],[Spalte49]]&lt;5, 1, IF(Tabelle2[[#This Row],[Spalte49]]&gt;4, ""))</f>
        <v/>
      </c>
      <c r="BJ7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4" s="137" t="str">
        <f>IF(Tabelle2[[#This Row],[Spalte60]]&lt;5, 1, IF(Tabelle2[[#This Row],[Spalte60]]&gt;4, ""))</f>
        <v/>
      </c>
      <c r="BP7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4" s="65" t="str">
        <f>IF(Tabelle2[[#This Row],[Spalte66]]&lt;5, 1, IF(Tabelle2[[#This Row],[Spalte66]]&gt;4, ""))</f>
        <v/>
      </c>
      <c r="BV7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4" s="190" t="str">
        <f>IF(Tabelle2[[#This Row],[Spalte72]]&lt;5, 1, IF(Tabelle2[[#This Row],[Spalte72]]&gt;4, ""))</f>
        <v/>
      </c>
      <c r="CB7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4" s="35" t="str">
        <f>IF(Tabelle2[[#This Row],[Spalte78]]&lt;5, 1, IF(Tabelle2[[#This Row],[Spalte78]]&gt;4, ""))</f>
        <v/>
      </c>
      <c r="CH7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4" s="221" t="str">
        <f>IF(Tabelle2[[#This Row],[Spalte84]]&lt;5, 1, IF(Tabelle2[[#This Row],[Spalte84]]&gt;4, ""))</f>
        <v/>
      </c>
    </row>
    <row r="75" spans="1:87" x14ac:dyDescent="0.2">
      <c r="A75" t="s">
        <v>835</v>
      </c>
      <c r="B75" s="89" t="s">
        <v>812</v>
      </c>
      <c r="C7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7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7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1.4756944444444444E-2</v>
      </c>
      <c r="F75" s="9">
        <f>Tabelle2[[#This Row],[Spalte4]]/Tabelle2[[#This Row],[Spalte3]]</f>
        <v>7.378472222222222E-3</v>
      </c>
      <c r="G7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7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5" s="44" t="str">
        <f>IF(Tabelle2[[#This Row],[Spalte11]]&lt;5, 1, IF(Tabelle2[[#This Row],[Spalte11]]&gt;4, ""))</f>
        <v/>
      </c>
      <c r="T7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5" s="40" t="str">
        <f>IF(Tabelle2[[#This Row],[Spalte6]]&lt;5, 1, IF(Tabelle2[[#This Row],[Spalte6]]&gt;4, ""))</f>
        <v/>
      </c>
      <c r="V75" s="70">
        <v>26</v>
      </c>
      <c r="W75" s="13">
        <v>28</v>
      </c>
      <c r="X75" s="12">
        <v>8.0092592592592594E-3</v>
      </c>
      <c r="Y75" s="13">
        <v>1</v>
      </c>
      <c r="Z7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5" s="65" t="str">
        <f>IF(Tabelle2[[#This Row],[Spalte17]]&lt;5, 1, IF(Tabelle2[[#This Row],[Spalte17]]&gt;4, ""))</f>
        <v/>
      </c>
      <c r="AB75" s="84" t="s">
        <v>989</v>
      </c>
      <c r="AC75" s="173">
        <v>2</v>
      </c>
      <c r="AD75" s="85">
        <v>6.7476851851851856E-3</v>
      </c>
      <c r="AE75" s="86">
        <v>0</v>
      </c>
      <c r="AF7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5" s="80" t="str">
        <f>IF(Tabelle2[[#This Row],[Spalte25]]&lt;5, 1, IF(Tabelle2[[#This Row],[Spalte25]]&gt;4, ""))</f>
        <v/>
      </c>
      <c r="AL7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5" s="95" t="str">
        <f>IF(Tabelle2[[#This Row],[Spalte31]]&lt;5, 1, IF(Tabelle2[[#This Row],[Spalte31]]&gt;4, ""))</f>
        <v/>
      </c>
      <c r="AR7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5" s="112" t="str">
        <f>IF(Tabelle2[[#This Row],[Spalte37]]&lt;5, 1, IF(Tabelle2[[#This Row],[Spalte37]]&gt;4, ""))</f>
        <v/>
      </c>
      <c r="AX7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5" s="120" t="str">
        <f>IF(Tabelle2[[#This Row],[Spalte43]]&lt;5, 1, IF(Tabelle2[[#This Row],[Spalte43]]&gt;4, ""))</f>
        <v/>
      </c>
      <c r="BD7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5" s="128" t="str">
        <f>IF(Tabelle2[[#This Row],[Spalte49]]&lt;5, 1, IF(Tabelle2[[#This Row],[Spalte49]]&gt;4, ""))</f>
        <v/>
      </c>
      <c r="BJ7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5" s="137" t="str">
        <f>IF(Tabelle2[[#This Row],[Spalte60]]&lt;5, 1, IF(Tabelle2[[#This Row],[Spalte60]]&gt;4, ""))</f>
        <v/>
      </c>
      <c r="BP7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5" s="65" t="str">
        <f>IF(Tabelle2[[#This Row],[Spalte66]]&lt;5, 1, IF(Tabelle2[[#This Row],[Spalte66]]&gt;4, ""))</f>
        <v/>
      </c>
      <c r="BV7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5" s="190" t="str">
        <f>IF(Tabelle2[[#This Row],[Spalte72]]&lt;5, 1, IF(Tabelle2[[#This Row],[Spalte72]]&gt;4, ""))</f>
        <v/>
      </c>
      <c r="CB7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5" s="35" t="str">
        <f>IF(Tabelle2[[#This Row],[Spalte78]]&lt;5, 1, IF(Tabelle2[[#This Row],[Spalte78]]&gt;4, ""))</f>
        <v/>
      </c>
      <c r="CH7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5" s="221" t="str">
        <f>IF(Tabelle2[[#This Row],[Spalte84]]&lt;5, 1, IF(Tabelle2[[#This Row],[Spalte84]]&gt;4, ""))</f>
        <v/>
      </c>
    </row>
    <row r="76" spans="1:87" x14ac:dyDescent="0.2">
      <c r="A76" t="s">
        <v>835</v>
      </c>
      <c r="B76" s="89" t="s">
        <v>1090</v>
      </c>
      <c r="C7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7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7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2.8819444444444448E-3</v>
      </c>
      <c r="F76" s="9">
        <f>Tabelle2[[#This Row],[Spalte4]]/Tabelle2[[#This Row],[Spalte3]]</f>
        <v>2.8819444444444448E-3</v>
      </c>
      <c r="G7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7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6" s="196" t="str">
        <f>IF(Tabelle2[[#This Row],[Spalte11]]&lt;5, 1, IF(Tabelle2[[#This Row],[Spalte11]]&gt;4, ""))</f>
        <v/>
      </c>
      <c r="T7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6" s="198" t="str">
        <f>IF(Tabelle2[[#This Row],[Spalte6]]&lt;5, 1, IF(Tabelle2[[#This Row],[Spalte6]]&gt;4, ""))</f>
        <v/>
      </c>
      <c r="Z7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6" s="199" t="str">
        <f>IF(Tabelle2[[#This Row],[Spalte17]]&lt;5, 1, IF(Tabelle2[[#This Row],[Spalte17]]&gt;4, ""))</f>
        <v/>
      </c>
      <c r="AF7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6" s="200" t="str">
        <f>IF(Tabelle2[[#This Row],[Spalte25]]&lt;5, 1, IF(Tabelle2[[#This Row],[Spalte25]]&gt;4, ""))</f>
        <v/>
      </c>
      <c r="AL7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6" s="96" t="str">
        <f>IF(Tabelle2[[#This Row],[Spalte31]]&lt;5, 1, IF(Tabelle2[[#This Row],[Spalte31]]&gt;4, ""))</f>
        <v/>
      </c>
      <c r="AR7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6" s="202" t="str">
        <f>IF(Tabelle2[[#This Row],[Spalte37]]&lt;5, 1, IF(Tabelle2[[#This Row],[Spalte37]]&gt;4, ""))</f>
        <v/>
      </c>
      <c r="AX7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6" s="203" t="str">
        <f>IF(Tabelle2[[#This Row],[Spalte43]]&lt;5, 1, IF(Tabelle2[[#This Row],[Spalte43]]&gt;4, ""))</f>
        <v/>
      </c>
      <c r="BD7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6" s="204" t="str">
        <f>IF(Tabelle2[[#This Row],[Spalte49]]&lt;5, 1, IF(Tabelle2[[#This Row],[Spalte49]]&gt;4, ""))</f>
        <v/>
      </c>
      <c r="BJ7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6" s="185" t="str">
        <f>IF(Tabelle2[[#This Row],[Spalte60]]&lt;5, 1, IF(Tabelle2[[#This Row],[Spalte60]]&gt;4, ""))</f>
        <v/>
      </c>
      <c r="BP7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6" s="199" t="str">
        <f>IF(Tabelle2[[#This Row],[Spalte66]]&lt;5, 1, IF(Tabelle2[[#This Row],[Spalte66]]&gt;4, ""))</f>
        <v/>
      </c>
      <c r="BV7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6" s="191" t="str">
        <f>IF(Tabelle2[[#This Row],[Spalte72]]&lt;5, 1, IF(Tabelle2[[#This Row],[Spalte72]]&gt;4, ""))</f>
        <v/>
      </c>
      <c r="CB7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6" s="79" t="str">
        <f>IF(Tabelle2[[#This Row],[Spalte78]]&lt;5, 1, IF(Tabelle2[[#This Row],[Spalte78]]&gt;4, ""))</f>
        <v/>
      </c>
      <c r="CD76" s="229">
        <v>13</v>
      </c>
      <c r="CE76" s="226">
        <v>6</v>
      </c>
      <c r="CF76" s="227">
        <v>2.8819444444444448E-3</v>
      </c>
      <c r="CG76" s="226">
        <v>0</v>
      </c>
      <c r="CH7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6" s="225" t="str">
        <f>IF(Tabelle2[[#This Row],[Spalte84]]&lt;5, 1, IF(Tabelle2[[#This Row],[Spalte84]]&gt;4, ""))</f>
        <v/>
      </c>
    </row>
    <row r="77" spans="1:87" x14ac:dyDescent="0.2">
      <c r="A77" t="s">
        <v>835</v>
      </c>
      <c r="B77" s="89" t="s">
        <v>950</v>
      </c>
      <c r="C7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7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7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1.6527777777777777E-2</v>
      </c>
      <c r="F77" s="9">
        <f>Tabelle2[[#This Row],[Spalte4]]/Tabelle2[[#This Row],[Spalte3]]</f>
        <v>1.6527777777777777E-2</v>
      </c>
      <c r="G7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7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7" s="44" t="str">
        <f>IF(Tabelle2[[#This Row],[Spalte11]]&lt;5, 1, IF(Tabelle2[[#This Row],[Spalte11]]&gt;4, ""))</f>
        <v/>
      </c>
      <c r="T7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7" s="40" t="str">
        <f>IF(Tabelle2[[#This Row],[Spalte6]]&lt;5, 1, IF(Tabelle2[[#This Row],[Spalte6]]&gt;4, ""))</f>
        <v/>
      </c>
      <c r="Z7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7" s="65" t="str">
        <f>IF(Tabelle2[[#This Row],[Spalte17]]&lt;5, 1, IF(Tabelle2[[#This Row],[Spalte17]]&gt;4, ""))</f>
        <v/>
      </c>
      <c r="AF7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7" s="80" t="str">
        <f>IF(Tabelle2[[#This Row],[Spalte25]]&lt;5, 1, IF(Tabelle2[[#This Row],[Spalte25]]&gt;4, ""))</f>
        <v/>
      </c>
      <c r="AL7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7" s="95" t="str">
        <f>IF(Tabelle2[[#This Row],[Spalte31]]&lt;5, 1, IF(Tabelle2[[#This Row],[Spalte31]]&gt;4, ""))</f>
        <v/>
      </c>
      <c r="AR7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7" s="112" t="str">
        <f>IF(Tabelle2[[#This Row],[Spalte37]]&lt;5, 1, IF(Tabelle2[[#This Row],[Spalte37]]&gt;4, ""))</f>
        <v/>
      </c>
      <c r="AX7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7" s="120" t="str">
        <f>IF(Tabelle2[[#This Row],[Spalte43]]&lt;5, 1, IF(Tabelle2[[#This Row],[Spalte43]]&gt;4, ""))</f>
        <v/>
      </c>
      <c r="AZ77" s="162">
        <v>11</v>
      </c>
      <c r="BA77" s="159">
        <v>17</v>
      </c>
      <c r="BB77" s="160">
        <v>1.6527777777777777E-2</v>
      </c>
      <c r="BC77" s="159">
        <v>1</v>
      </c>
      <c r="BD7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7" s="128" t="str">
        <f>IF(Tabelle2[[#This Row],[Spalte49]]&lt;5, 1, IF(Tabelle2[[#This Row],[Spalte49]]&gt;4, ""))</f>
        <v/>
      </c>
      <c r="BJ7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7" s="137" t="str">
        <f>IF(Tabelle2[[#This Row],[Spalte60]]&lt;5, 1, IF(Tabelle2[[#This Row],[Spalte60]]&gt;4, ""))</f>
        <v/>
      </c>
      <c r="BP7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7" s="65" t="str">
        <f>IF(Tabelle2[[#This Row],[Spalte66]]&lt;5, 1, IF(Tabelle2[[#This Row],[Spalte66]]&gt;4, ""))</f>
        <v/>
      </c>
      <c r="BV7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7" s="190" t="str">
        <f>IF(Tabelle2[[#This Row],[Spalte72]]&lt;5, 1, IF(Tabelle2[[#This Row],[Spalte72]]&gt;4, ""))</f>
        <v/>
      </c>
      <c r="CB7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7" s="35" t="str">
        <f>IF(Tabelle2[[#This Row],[Spalte78]]&lt;5, 1, IF(Tabelle2[[#This Row],[Spalte78]]&gt;4, ""))</f>
        <v/>
      </c>
      <c r="CH7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7" s="221" t="str">
        <f>IF(Tabelle2[[#This Row],[Spalte84]]&lt;5, 1, IF(Tabelle2[[#This Row],[Spalte84]]&gt;4, ""))</f>
        <v/>
      </c>
    </row>
    <row r="78" spans="1:87" x14ac:dyDescent="0.2">
      <c r="A78" t="s">
        <v>835</v>
      </c>
      <c r="B78" s="89" t="s">
        <v>1063</v>
      </c>
      <c r="C78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78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7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1.689814814814815E-3</v>
      </c>
      <c r="F78" s="9">
        <f>Tabelle2[[#This Row],[Spalte4]]/Tabelle2[[#This Row],[Spalte3]]</f>
        <v>8.449074074074075E-4</v>
      </c>
      <c r="G7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7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8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8" s="196" t="str">
        <f>IF(Tabelle2[[#This Row],[Spalte11]]&lt;5, 1, IF(Tabelle2[[#This Row],[Spalte11]]&gt;4, ""))</f>
        <v/>
      </c>
      <c r="T78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8" s="198" t="str">
        <f>IF(Tabelle2[[#This Row],[Spalte6]]&lt;5, 1, IF(Tabelle2[[#This Row],[Spalte6]]&gt;4, ""))</f>
        <v/>
      </c>
      <c r="Z78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8" s="199" t="str">
        <f>IF(Tabelle2[[#This Row],[Spalte17]]&lt;5, 1, IF(Tabelle2[[#This Row],[Spalte17]]&gt;4, ""))</f>
        <v/>
      </c>
      <c r="AF78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8" s="200" t="str">
        <f>IF(Tabelle2[[#This Row],[Spalte25]]&lt;5, 1, IF(Tabelle2[[#This Row],[Spalte25]]&gt;4, ""))</f>
        <v/>
      </c>
      <c r="AL78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8" s="96" t="str">
        <f>IF(Tabelle2[[#This Row],[Spalte31]]&lt;5, 1, IF(Tabelle2[[#This Row],[Spalte31]]&gt;4, ""))</f>
        <v/>
      </c>
      <c r="AR78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8" s="202" t="str">
        <f>IF(Tabelle2[[#This Row],[Spalte37]]&lt;5, 1, IF(Tabelle2[[#This Row],[Spalte37]]&gt;4, ""))</f>
        <v/>
      </c>
      <c r="AX78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8" s="203" t="str">
        <f>IF(Tabelle2[[#This Row],[Spalte43]]&lt;5, 1, IF(Tabelle2[[#This Row],[Spalte43]]&gt;4, ""))</f>
        <v/>
      </c>
      <c r="BD78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8" s="204" t="str">
        <f>IF(Tabelle2[[#This Row],[Spalte49]]&lt;5, 1, IF(Tabelle2[[#This Row],[Spalte49]]&gt;4, ""))</f>
        <v/>
      </c>
      <c r="BJ78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8" s="185" t="str">
        <f>IF(Tabelle2[[#This Row],[Spalte60]]&lt;5, 1, IF(Tabelle2[[#This Row],[Spalte60]]&gt;4, ""))</f>
        <v/>
      </c>
      <c r="BP78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8" s="199" t="str">
        <f>IF(Tabelle2[[#This Row],[Spalte66]]&lt;5, 1, IF(Tabelle2[[#This Row],[Spalte66]]&gt;4, ""))</f>
        <v/>
      </c>
      <c r="BR78" s="211">
        <v>4</v>
      </c>
      <c r="BS78" s="209">
        <v>2</v>
      </c>
      <c r="BT78" s="208">
        <v>9.0277777777777784E-4</v>
      </c>
      <c r="BU78" s="209">
        <v>1</v>
      </c>
      <c r="BV78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8" s="191" t="str">
        <f>IF(Tabelle2[[#This Row],[Spalte72]]&lt;5, 1, IF(Tabelle2[[#This Row],[Spalte72]]&gt;4, ""))</f>
        <v/>
      </c>
      <c r="BX78" s="84">
        <v>22</v>
      </c>
      <c r="BY78" s="174">
        <v>13</v>
      </c>
      <c r="BZ78" s="85">
        <v>7.8703703703703705E-4</v>
      </c>
      <c r="CA78" s="173">
        <v>0</v>
      </c>
      <c r="CB78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8" s="79" t="str">
        <f>IF(Tabelle2[[#This Row],[Spalte78]]&lt;5, 1, IF(Tabelle2[[#This Row],[Spalte78]]&gt;4, ""))</f>
        <v/>
      </c>
      <c r="CH7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8" s="225" t="str">
        <f>IF(Tabelle2[[#This Row],[Spalte84]]&lt;5, 1, IF(Tabelle2[[#This Row],[Spalte84]]&gt;4, ""))</f>
        <v/>
      </c>
    </row>
    <row r="79" spans="1:87" x14ac:dyDescent="0.2">
      <c r="A79" t="s">
        <v>835</v>
      </c>
      <c r="B79" s="89" t="s">
        <v>824</v>
      </c>
      <c r="C7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7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7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2.8229166666666666E-2</v>
      </c>
      <c r="F79" s="9">
        <f>Tabelle2[[#This Row],[Spalte4]]/Tabelle2[[#This Row],[Spalte3]]</f>
        <v>5.6458333333333334E-3</v>
      </c>
      <c r="G7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7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7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7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79" s="44" t="str">
        <f>IF(Tabelle2[[#This Row],[Spalte11]]&lt;5, 1, IF(Tabelle2[[#This Row],[Spalte11]]&gt;4, ""))</f>
        <v/>
      </c>
      <c r="T7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79" s="40" t="str">
        <f>IF(Tabelle2[[#This Row],[Spalte6]]&lt;5, 1, IF(Tabelle2[[#This Row],[Spalte6]]&gt;4, ""))</f>
        <v/>
      </c>
      <c r="V79" s="70">
        <v>49</v>
      </c>
      <c r="W79" s="13">
        <v>42</v>
      </c>
      <c r="X79" s="12">
        <v>4.1435185185185186E-3</v>
      </c>
      <c r="Y79" s="13">
        <v>0</v>
      </c>
      <c r="Z7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79" s="65" t="str">
        <f>IF(Tabelle2[[#This Row],[Spalte17]]&lt;5, 1, IF(Tabelle2[[#This Row],[Spalte17]]&gt;4, ""))</f>
        <v/>
      </c>
      <c r="AB79" s="84" t="s">
        <v>978</v>
      </c>
      <c r="AC79" s="173">
        <v>9</v>
      </c>
      <c r="AD79" s="85">
        <v>4.6643518518518518E-3</v>
      </c>
      <c r="AE79" s="86">
        <v>0</v>
      </c>
      <c r="AF7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79" s="80" t="str">
        <f>IF(Tabelle2[[#This Row],[Spalte25]]&lt;5, 1, IF(Tabelle2[[#This Row],[Spalte25]]&gt;4, ""))</f>
        <v/>
      </c>
      <c r="AH79" s="106">
        <v>27</v>
      </c>
      <c r="AI79" s="99">
        <v>21</v>
      </c>
      <c r="AJ79" s="100">
        <v>2.3263888888888891E-3</v>
      </c>
      <c r="AK79" s="99">
        <v>0</v>
      </c>
      <c r="AL7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79" s="95" t="str">
        <f>IF(Tabelle2[[#This Row],[Spalte31]]&lt;5, 1, IF(Tabelle2[[#This Row],[Spalte31]]&gt;4, ""))</f>
        <v/>
      </c>
      <c r="AN79" s="143">
        <v>7</v>
      </c>
      <c r="AO79" s="145">
        <v>13</v>
      </c>
      <c r="AP79" s="144">
        <v>1.6550925925925924E-2</v>
      </c>
      <c r="AQ79" s="145">
        <v>1</v>
      </c>
      <c r="AR7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79" s="112" t="str">
        <f>IF(Tabelle2[[#This Row],[Spalte37]]&lt;5, 1, IF(Tabelle2[[#This Row],[Spalte37]]&gt;4, ""))</f>
        <v/>
      </c>
      <c r="AT79" s="163">
        <v>22</v>
      </c>
      <c r="AU79" s="156">
        <v>12</v>
      </c>
      <c r="AV79" s="157">
        <v>5.4398148148148155E-4</v>
      </c>
      <c r="AW79" s="156">
        <v>0</v>
      </c>
      <c r="AX7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79" s="120" t="str">
        <f>IF(Tabelle2[[#This Row],[Spalte43]]&lt;5, 1, IF(Tabelle2[[#This Row],[Spalte43]]&gt;4, ""))</f>
        <v/>
      </c>
      <c r="BD7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79" s="128" t="str">
        <f>IF(Tabelle2[[#This Row],[Spalte49]]&lt;5, 1, IF(Tabelle2[[#This Row],[Spalte49]]&gt;4, ""))</f>
        <v/>
      </c>
      <c r="BJ7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79" s="137" t="str">
        <f>IF(Tabelle2[[#This Row],[Spalte60]]&lt;5, 1, IF(Tabelle2[[#This Row],[Spalte60]]&gt;4, ""))</f>
        <v/>
      </c>
      <c r="BP7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79" s="65" t="str">
        <f>IF(Tabelle2[[#This Row],[Spalte66]]&lt;5, 1, IF(Tabelle2[[#This Row],[Spalte66]]&gt;4, ""))</f>
        <v/>
      </c>
      <c r="BV7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79" s="190" t="str">
        <f>IF(Tabelle2[[#This Row],[Spalte72]]&lt;5, 1, IF(Tabelle2[[#This Row],[Spalte72]]&gt;4, ""))</f>
        <v/>
      </c>
      <c r="CB7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79" s="35" t="str">
        <f>IF(Tabelle2[[#This Row],[Spalte78]]&lt;5, 1, IF(Tabelle2[[#This Row],[Spalte78]]&gt;4, ""))</f>
        <v/>
      </c>
      <c r="CH7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79" s="221" t="str">
        <f>IF(Tabelle2[[#This Row],[Spalte84]]&lt;5, 1, IF(Tabelle2[[#This Row],[Spalte84]]&gt;4, ""))</f>
        <v/>
      </c>
    </row>
    <row r="80" spans="1:87" x14ac:dyDescent="0.2">
      <c r="A80" t="s">
        <v>835</v>
      </c>
      <c r="B80" s="89" t="s">
        <v>797</v>
      </c>
      <c r="C8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8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4.0162037037037041E-3</v>
      </c>
      <c r="F80" s="9">
        <f>Tabelle2[[#This Row],[Spalte4]]/Tabelle2[[#This Row],[Spalte3]]</f>
        <v>4.0162037037037041E-3</v>
      </c>
      <c r="G8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8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8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0" s="44" t="str">
        <f>IF(Tabelle2[[#This Row],[Spalte11]]&lt;5, 1, IF(Tabelle2[[#This Row],[Spalte11]]&gt;4, ""))</f>
        <v/>
      </c>
      <c r="P80" s="54">
        <v>41</v>
      </c>
      <c r="Q80" s="168">
        <v>38</v>
      </c>
      <c r="R80" s="33">
        <v>4.0162037037037041E-3</v>
      </c>
      <c r="S80" s="31">
        <v>0</v>
      </c>
      <c r="T80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8</v>
      </c>
      <c r="U80" s="50" t="str">
        <f>IF(Tabelle2[[#This Row],[Spalte6]]&lt;5, 1, IF(Tabelle2[[#This Row],[Spalte6]]&gt;4, ""))</f>
        <v/>
      </c>
      <c r="Z8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0" s="65" t="str">
        <f>IF(Tabelle2[[#This Row],[Spalte17]]&lt;5, 1, IF(Tabelle2[[#This Row],[Spalte17]]&gt;4, ""))</f>
        <v/>
      </c>
      <c r="AF8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0" s="80" t="str">
        <f>IF(Tabelle2[[#This Row],[Spalte25]]&lt;5, 1, IF(Tabelle2[[#This Row],[Spalte25]]&gt;4, ""))</f>
        <v/>
      </c>
      <c r="AL8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0" s="95" t="str">
        <f>IF(Tabelle2[[#This Row],[Spalte31]]&lt;5, 1, IF(Tabelle2[[#This Row],[Spalte31]]&gt;4, ""))</f>
        <v/>
      </c>
      <c r="AR8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0" s="112" t="str">
        <f>IF(Tabelle2[[#This Row],[Spalte37]]&lt;5, 1, IF(Tabelle2[[#This Row],[Spalte37]]&gt;4, ""))</f>
        <v/>
      </c>
      <c r="AX8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0" s="120" t="str">
        <f>IF(Tabelle2[[#This Row],[Spalte43]]&lt;5, 1, IF(Tabelle2[[#This Row],[Spalte43]]&gt;4, ""))</f>
        <v/>
      </c>
      <c r="BD8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0" s="128" t="str">
        <f>IF(Tabelle2[[#This Row],[Spalte49]]&lt;5, 1, IF(Tabelle2[[#This Row],[Spalte49]]&gt;4, ""))</f>
        <v/>
      </c>
      <c r="BJ8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0" s="137" t="str">
        <f>IF(Tabelle2[[#This Row],[Spalte60]]&lt;5, 1, IF(Tabelle2[[#This Row],[Spalte60]]&gt;4, ""))</f>
        <v/>
      </c>
      <c r="BP8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0" s="65" t="str">
        <f>IF(Tabelle2[[#This Row],[Spalte66]]&lt;5, 1, IF(Tabelle2[[#This Row],[Spalte66]]&gt;4, ""))</f>
        <v/>
      </c>
      <c r="BV8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0" s="190" t="str">
        <f>IF(Tabelle2[[#This Row],[Spalte72]]&lt;5, 1, IF(Tabelle2[[#This Row],[Spalte72]]&gt;4, ""))</f>
        <v/>
      </c>
      <c r="CB8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0" s="35" t="str">
        <f>IF(Tabelle2[[#This Row],[Spalte78]]&lt;5, 1, IF(Tabelle2[[#This Row],[Spalte78]]&gt;4, ""))</f>
        <v/>
      </c>
      <c r="CH8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0" s="221" t="str">
        <f>IF(Tabelle2[[#This Row],[Spalte84]]&lt;5, 1, IF(Tabelle2[[#This Row],[Spalte84]]&gt;4, ""))</f>
        <v/>
      </c>
    </row>
    <row r="81" spans="1:87" x14ac:dyDescent="0.2">
      <c r="A81" t="s">
        <v>835</v>
      </c>
      <c r="B81" s="89" t="s">
        <v>789</v>
      </c>
      <c r="C8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8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3.0208333333333333E-3</v>
      </c>
      <c r="F81" s="9">
        <f>Tabelle2[[#This Row],[Spalte4]]/Tabelle2[[#This Row],[Spalte3]]</f>
        <v>3.0208333333333333E-3</v>
      </c>
      <c r="G8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8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8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1" s="44" t="str">
        <f>IF(Tabelle2[[#This Row],[Spalte11]]&lt;5, 1, IF(Tabelle2[[#This Row],[Spalte11]]&gt;4, ""))</f>
        <v/>
      </c>
      <c r="P81" s="54">
        <v>34</v>
      </c>
      <c r="Q81" s="168">
        <v>35</v>
      </c>
      <c r="R81" s="33">
        <v>3.0208333333333333E-3</v>
      </c>
      <c r="S81" s="31">
        <v>4</v>
      </c>
      <c r="T81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1" s="50" t="str">
        <f>IF(Tabelle2[[#This Row],[Spalte6]]&lt;5, 1, IF(Tabelle2[[#This Row],[Spalte6]]&gt;4, ""))</f>
        <v/>
      </c>
      <c r="Z8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1" s="65" t="str">
        <f>IF(Tabelle2[[#This Row],[Spalte17]]&lt;5, 1, IF(Tabelle2[[#This Row],[Spalte17]]&gt;4, ""))</f>
        <v/>
      </c>
      <c r="AF8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1" s="80" t="str">
        <f>IF(Tabelle2[[#This Row],[Spalte25]]&lt;5, 1, IF(Tabelle2[[#This Row],[Spalte25]]&gt;4, ""))</f>
        <v/>
      </c>
      <c r="AL8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1" s="95" t="str">
        <f>IF(Tabelle2[[#This Row],[Spalte31]]&lt;5, 1, IF(Tabelle2[[#This Row],[Spalte31]]&gt;4, ""))</f>
        <v/>
      </c>
      <c r="AR8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1" s="112" t="str">
        <f>IF(Tabelle2[[#This Row],[Spalte37]]&lt;5, 1, IF(Tabelle2[[#This Row],[Spalte37]]&gt;4, ""))</f>
        <v/>
      </c>
      <c r="AX8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1" s="120" t="str">
        <f>IF(Tabelle2[[#This Row],[Spalte43]]&lt;5, 1, IF(Tabelle2[[#This Row],[Spalte43]]&gt;4, ""))</f>
        <v/>
      </c>
      <c r="BD8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1" s="128" t="str">
        <f>IF(Tabelle2[[#This Row],[Spalte49]]&lt;5, 1, IF(Tabelle2[[#This Row],[Spalte49]]&gt;4, ""))</f>
        <v/>
      </c>
      <c r="BJ8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1" s="137" t="str">
        <f>IF(Tabelle2[[#This Row],[Spalte60]]&lt;5, 1, IF(Tabelle2[[#This Row],[Spalte60]]&gt;4, ""))</f>
        <v/>
      </c>
      <c r="BP8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1" s="65" t="str">
        <f>IF(Tabelle2[[#This Row],[Spalte66]]&lt;5, 1, IF(Tabelle2[[#This Row],[Spalte66]]&gt;4, ""))</f>
        <v/>
      </c>
      <c r="BV8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1" s="190" t="str">
        <f>IF(Tabelle2[[#This Row],[Spalte72]]&lt;5, 1, IF(Tabelle2[[#This Row],[Spalte72]]&gt;4, ""))</f>
        <v/>
      </c>
      <c r="CB8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1" s="35" t="str">
        <f>IF(Tabelle2[[#This Row],[Spalte78]]&lt;5, 1, IF(Tabelle2[[#This Row],[Spalte78]]&gt;4, ""))</f>
        <v/>
      </c>
      <c r="CH8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1" s="221" t="str">
        <f>IF(Tabelle2[[#This Row],[Spalte84]]&lt;5, 1, IF(Tabelle2[[#This Row],[Spalte84]]&gt;4, ""))</f>
        <v/>
      </c>
    </row>
    <row r="82" spans="1:87" x14ac:dyDescent="0.2">
      <c r="A82" s="6" t="s">
        <v>835</v>
      </c>
      <c r="B82" s="89" t="s">
        <v>846</v>
      </c>
      <c r="C8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8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2.4826388888888887E-2</v>
      </c>
      <c r="F82" s="9">
        <f>Tabelle2[[#This Row],[Spalte4]]/Tabelle2[[#This Row],[Spalte3]]</f>
        <v>2.4826388888888887E-2</v>
      </c>
      <c r="G8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8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8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2" s="44" t="str">
        <f>IF(Tabelle2[[#This Row],[Spalte11]]&lt;5, 1, IF(Tabelle2[[#This Row],[Spalte11]]&gt;4, ""))</f>
        <v/>
      </c>
      <c r="T8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2" s="40" t="str">
        <f>IF(Tabelle2[[#This Row],[Spalte6]]&lt;5, 1, IF(Tabelle2[[#This Row],[Spalte6]]&gt;4, ""))</f>
        <v/>
      </c>
      <c r="Z8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2" s="65" t="str">
        <f>IF(Tabelle2[[#This Row],[Spalte17]]&lt;5, 1, IF(Tabelle2[[#This Row],[Spalte17]]&gt;4, ""))</f>
        <v/>
      </c>
      <c r="AB82" s="84" t="s">
        <v>992</v>
      </c>
      <c r="AC82" s="173">
        <v>45</v>
      </c>
      <c r="AD82" s="85">
        <v>2.4826388888888887E-2</v>
      </c>
      <c r="AE82" s="86">
        <v>2</v>
      </c>
      <c r="AF8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2" s="80" t="str">
        <f>IF(Tabelle2[[#This Row],[Spalte25]]&lt;5, 1, IF(Tabelle2[[#This Row],[Spalte25]]&gt;4, ""))</f>
        <v/>
      </c>
      <c r="AL8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2" s="95" t="str">
        <f>IF(Tabelle2[[#This Row],[Spalte31]]&lt;5, 1, IF(Tabelle2[[#This Row],[Spalte31]]&gt;4, ""))</f>
        <v/>
      </c>
      <c r="AR8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2" s="112" t="str">
        <f>IF(Tabelle2[[#This Row],[Spalte37]]&lt;5, 1, IF(Tabelle2[[#This Row],[Spalte37]]&gt;4, ""))</f>
        <v/>
      </c>
      <c r="AX8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2" s="120" t="str">
        <f>IF(Tabelle2[[#This Row],[Spalte43]]&lt;5, 1, IF(Tabelle2[[#This Row],[Spalte43]]&gt;4, ""))</f>
        <v/>
      </c>
      <c r="BD8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2" s="128" t="str">
        <f>IF(Tabelle2[[#This Row],[Spalte49]]&lt;5, 1, IF(Tabelle2[[#This Row],[Spalte49]]&gt;4, ""))</f>
        <v/>
      </c>
      <c r="BJ8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2" s="137" t="str">
        <f>IF(Tabelle2[[#This Row],[Spalte60]]&lt;5, 1, IF(Tabelle2[[#This Row],[Spalte60]]&gt;4, ""))</f>
        <v/>
      </c>
      <c r="BP8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2" s="65" t="str">
        <f>IF(Tabelle2[[#This Row],[Spalte66]]&lt;5, 1, IF(Tabelle2[[#This Row],[Spalte66]]&gt;4, ""))</f>
        <v/>
      </c>
      <c r="BV8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2" s="190" t="str">
        <f>IF(Tabelle2[[#This Row],[Spalte72]]&lt;5, 1, IF(Tabelle2[[#This Row],[Spalte72]]&gt;4, ""))</f>
        <v/>
      </c>
      <c r="CB8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2" s="35" t="str">
        <f>IF(Tabelle2[[#This Row],[Spalte78]]&lt;5, 1, IF(Tabelle2[[#This Row],[Spalte78]]&gt;4, ""))</f>
        <v/>
      </c>
      <c r="CH8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2" s="221" t="str">
        <f>IF(Tabelle2[[#This Row],[Spalte84]]&lt;5, 1, IF(Tabelle2[[#This Row],[Spalte84]]&gt;4, ""))</f>
        <v/>
      </c>
    </row>
    <row r="83" spans="1:87" x14ac:dyDescent="0.2">
      <c r="A83" t="s">
        <v>835</v>
      </c>
      <c r="B83" s="89" t="s">
        <v>1062</v>
      </c>
      <c r="C8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8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1.8159722222222223E-2</v>
      </c>
      <c r="F83" s="9">
        <f>Tabelle2[[#This Row],[Spalte4]]/Tabelle2[[#This Row],[Spalte3]]</f>
        <v>1.8159722222222223E-2</v>
      </c>
      <c r="G8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8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8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3" s="196" t="str">
        <f>IF(Tabelle2[[#This Row],[Spalte11]]&lt;5, 1, IF(Tabelle2[[#This Row],[Spalte11]]&gt;4, ""))</f>
        <v/>
      </c>
      <c r="T8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3" s="198" t="str">
        <f>IF(Tabelle2[[#This Row],[Spalte6]]&lt;5, 1, IF(Tabelle2[[#This Row],[Spalte6]]&gt;4, ""))</f>
        <v/>
      </c>
      <c r="Z8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3" s="199" t="str">
        <f>IF(Tabelle2[[#This Row],[Spalte17]]&lt;5, 1, IF(Tabelle2[[#This Row],[Spalte17]]&gt;4, ""))</f>
        <v/>
      </c>
      <c r="AF8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3" s="200" t="str">
        <f>IF(Tabelle2[[#This Row],[Spalte25]]&lt;5, 1, IF(Tabelle2[[#This Row],[Spalte25]]&gt;4, ""))</f>
        <v/>
      </c>
      <c r="AL8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3" s="96" t="str">
        <f>IF(Tabelle2[[#This Row],[Spalte31]]&lt;5, 1, IF(Tabelle2[[#This Row],[Spalte31]]&gt;4, ""))</f>
        <v/>
      </c>
      <c r="AR8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3" s="202" t="str">
        <f>IF(Tabelle2[[#This Row],[Spalte37]]&lt;5, 1, IF(Tabelle2[[#This Row],[Spalte37]]&gt;4, ""))</f>
        <v/>
      </c>
      <c r="AX8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3" s="203" t="str">
        <f>IF(Tabelle2[[#This Row],[Spalte43]]&lt;5, 1, IF(Tabelle2[[#This Row],[Spalte43]]&gt;4, ""))</f>
        <v/>
      </c>
      <c r="BD8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3" s="204" t="str">
        <f>IF(Tabelle2[[#This Row],[Spalte49]]&lt;5, 1, IF(Tabelle2[[#This Row],[Spalte49]]&gt;4, ""))</f>
        <v/>
      </c>
      <c r="BJ8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3" s="185" t="str">
        <f>IF(Tabelle2[[#This Row],[Spalte60]]&lt;5, 1, IF(Tabelle2[[#This Row],[Spalte60]]&gt;4, ""))</f>
        <v/>
      </c>
      <c r="BP8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3" s="199" t="str">
        <f>IF(Tabelle2[[#This Row],[Spalte66]]&lt;5, 1, IF(Tabelle2[[#This Row],[Spalte66]]&gt;4, ""))</f>
        <v/>
      </c>
      <c r="BR83" s="211">
        <v>21</v>
      </c>
      <c r="BS83" s="209">
        <v>25</v>
      </c>
      <c r="BT83" s="208">
        <v>1.8159722222222223E-2</v>
      </c>
      <c r="BU83" s="209">
        <v>4</v>
      </c>
      <c r="BV83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8</v>
      </c>
      <c r="BW83" s="191" t="str">
        <f>IF(Tabelle2[[#This Row],[Spalte72]]&lt;5, 1, IF(Tabelle2[[#This Row],[Spalte72]]&gt;4, ""))</f>
        <v/>
      </c>
      <c r="CB8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3" s="79" t="str">
        <f>IF(Tabelle2[[#This Row],[Spalte78]]&lt;5, 1, IF(Tabelle2[[#This Row],[Spalte78]]&gt;4, ""))</f>
        <v/>
      </c>
      <c r="CH8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3" s="225" t="str">
        <f>IF(Tabelle2[[#This Row],[Spalte84]]&lt;5, 1, IF(Tabelle2[[#This Row],[Spalte84]]&gt;4, ""))</f>
        <v/>
      </c>
    </row>
    <row r="84" spans="1:87" x14ac:dyDescent="0.2">
      <c r="A84" t="s">
        <v>835</v>
      </c>
      <c r="B84" s="89" t="s">
        <v>782</v>
      </c>
      <c r="C8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8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1.2152777777777778E-3</v>
      </c>
      <c r="F84" s="9">
        <f>Tabelle2[[#This Row],[Spalte4]]/Tabelle2[[#This Row],[Spalte3]]</f>
        <v>1.2152777777777778E-3</v>
      </c>
      <c r="G8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8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8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4" s="44" t="str">
        <f>IF(Tabelle2[[#This Row],[Spalte11]]&lt;5, 1, IF(Tabelle2[[#This Row],[Spalte11]]&gt;4, ""))</f>
        <v/>
      </c>
      <c r="P84" s="54">
        <v>22</v>
      </c>
      <c r="Q84" s="31">
        <v>19</v>
      </c>
      <c r="R84" s="33">
        <v>1.2152777777777778E-3</v>
      </c>
      <c r="S84" s="31">
        <v>1</v>
      </c>
      <c r="T84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4" s="50" t="str">
        <f>IF(Tabelle2[[#This Row],[Spalte6]]&lt;5, 1, IF(Tabelle2[[#This Row],[Spalte6]]&gt;4, ""))</f>
        <v/>
      </c>
      <c r="Z8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4" s="65" t="str">
        <f>IF(Tabelle2[[#This Row],[Spalte17]]&lt;5, 1, IF(Tabelle2[[#This Row],[Spalte17]]&gt;4, ""))</f>
        <v/>
      </c>
      <c r="AF8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4" s="80" t="str">
        <f>IF(Tabelle2[[#This Row],[Spalte25]]&lt;5, 1, IF(Tabelle2[[#This Row],[Spalte25]]&gt;4, ""))</f>
        <v/>
      </c>
      <c r="AL8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4" s="95" t="str">
        <f>IF(Tabelle2[[#This Row],[Spalte31]]&lt;5, 1, IF(Tabelle2[[#This Row],[Spalte31]]&gt;4, ""))</f>
        <v/>
      </c>
      <c r="AR8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4" s="112" t="str">
        <f>IF(Tabelle2[[#This Row],[Spalte37]]&lt;5, 1, IF(Tabelle2[[#This Row],[Spalte37]]&gt;4, ""))</f>
        <v/>
      </c>
      <c r="AX8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4" s="120" t="str">
        <f>IF(Tabelle2[[#This Row],[Spalte43]]&lt;5, 1, IF(Tabelle2[[#This Row],[Spalte43]]&gt;4, ""))</f>
        <v/>
      </c>
      <c r="BD8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4" s="128" t="str">
        <f>IF(Tabelle2[[#This Row],[Spalte49]]&lt;5, 1, IF(Tabelle2[[#This Row],[Spalte49]]&gt;4, ""))</f>
        <v/>
      </c>
      <c r="BJ8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4" s="137" t="str">
        <f>IF(Tabelle2[[#This Row],[Spalte60]]&lt;5, 1, IF(Tabelle2[[#This Row],[Spalte60]]&gt;4, ""))</f>
        <v/>
      </c>
      <c r="BP8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4" s="65" t="str">
        <f>IF(Tabelle2[[#This Row],[Spalte66]]&lt;5, 1, IF(Tabelle2[[#This Row],[Spalte66]]&gt;4, ""))</f>
        <v/>
      </c>
      <c r="BV8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4" s="190" t="str">
        <f>IF(Tabelle2[[#This Row],[Spalte72]]&lt;5, 1, IF(Tabelle2[[#This Row],[Spalte72]]&gt;4, ""))</f>
        <v/>
      </c>
      <c r="CB8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4" s="35" t="str">
        <f>IF(Tabelle2[[#This Row],[Spalte78]]&lt;5, 1, IF(Tabelle2[[#This Row],[Spalte78]]&gt;4, ""))</f>
        <v/>
      </c>
      <c r="CH8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4" s="221" t="str">
        <f>IF(Tabelle2[[#This Row],[Spalte84]]&lt;5, 1, IF(Tabelle2[[#This Row],[Spalte84]]&gt;4, ""))</f>
        <v/>
      </c>
    </row>
    <row r="85" spans="1:87" x14ac:dyDescent="0.2">
      <c r="A85" t="s">
        <v>835</v>
      </c>
      <c r="B85" s="89" t="s">
        <v>1026</v>
      </c>
      <c r="C8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8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1.9560185185185184E-3</v>
      </c>
      <c r="F85" s="9">
        <f>Tabelle2[[#This Row],[Spalte4]]/Tabelle2[[#This Row],[Spalte3]]</f>
        <v>1.9560185185185184E-3</v>
      </c>
      <c r="G8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8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8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5" s="44" t="str">
        <f>IF(Tabelle2[[#This Row],[Spalte11]]&lt;5, 1, IF(Tabelle2[[#This Row],[Spalte11]]&gt;4, ""))</f>
        <v/>
      </c>
      <c r="T8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5" s="40" t="str">
        <f>IF(Tabelle2[[#This Row],[Spalte6]]&lt;5, 1, IF(Tabelle2[[#This Row],[Spalte6]]&gt;4, ""))</f>
        <v/>
      </c>
      <c r="Z8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5" s="65" t="str">
        <f>IF(Tabelle2[[#This Row],[Spalte17]]&lt;5, 1, IF(Tabelle2[[#This Row],[Spalte17]]&gt;4, ""))</f>
        <v/>
      </c>
      <c r="AF8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5" s="80" t="str">
        <f>IF(Tabelle2[[#This Row],[Spalte25]]&lt;5, 1, IF(Tabelle2[[#This Row],[Spalte25]]&gt;4, ""))</f>
        <v/>
      </c>
      <c r="AL8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5" s="95" t="str">
        <f>IF(Tabelle2[[#This Row],[Spalte31]]&lt;5, 1, IF(Tabelle2[[#This Row],[Spalte31]]&gt;4, ""))</f>
        <v/>
      </c>
      <c r="AR8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5" s="112" t="str">
        <f>IF(Tabelle2[[#This Row],[Spalte37]]&lt;5, 1, IF(Tabelle2[[#This Row],[Spalte37]]&gt;4, ""))</f>
        <v/>
      </c>
      <c r="AX8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5" s="120" t="str">
        <f>IF(Tabelle2[[#This Row],[Spalte43]]&lt;5, 1, IF(Tabelle2[[#This Row],[Spalte43]]&gt;4, ""))</f>
        <v/>
      </c>
      <c r="BD8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5" s="128" t="str">
        <f>IF(Tabelle2[[#This Row],[Spalte49]]&lt;5, 1, IF(Tabelle2[[#This Row],[Spalte49]]&gt;4, ""))</f>
        <v/>
      </c>
      <c r="BF85" s="180">
        <v>23</v>
      </c>
      <c r="BG85" s="181">
        <v>12</v>
      </c>
      <c r="BH85" s="182">
        <v>1.9560185185185184E-3</v>
      </c>
      <c r="BI85" s="181">
        <v>0</v>
      </c>
      <c r="BJ8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5" s="137" t="str">
        <f>IF(Tabelle2[[#This Row],[Spalte60]]&lt;5, 1, IF(Tabelle2[[#This Row],[Spalte60]]&gt;4, ""))</f>
        <v/>
      </c>
      <c r="BP8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5" s="65" t="str">
        <f>IF(Tabelle2[[#This Row],[Spalte66]]&lt;5, 1, IF(Tabelle2[[#This Row],[Spalte66]]&gt;4, ""))</f>
        <v/>
      </c>
      <c r="BV8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5" s="190" t="str">
        <f>IF(Tabelle2[[#This Row],[Spalte72]]&lt;5, 1, IF(Tabelle2[[#This Row],[Spalte72]]&gt;4, ""))</f>
        <v/>
      </c>
      <c r="CB8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5" s="35" t="str">
        <f>IF(Tabelle2[[#This Row],[Spalte78]]&lt;5, 1, IF(Tabelle2[[#This Row],[Spalte78]]&gt;4, ""))</f>
        <v/>
      </c>
      <c r="CH8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5" s="221" t="str">
        <f>IF(Tabelle2[[#This Row],[Spalte84]]&lt;5, 1, IF(Tabelle2[[#This Row],[Spalte84]]&gt;4, ""))</f>
        <v/>
      </c>
    </row>
    <row r="86" spans="1:87" x14ac:dyDescent="0.2">
      <c r="A86" t="s">
        <v>835</v>
      </c>
      <c r="B86" s="89" t="s">
        <v>863</v>
      </c>
      <c r="C8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8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1.4166666666666666E-2</v>
      </c>
      <c r="F86" s="9">
        <f>Tabelle2[[#This Row],[Spalte4]]/Tabelle2[[#This Row],[Spalte3]]</f>
        <v>1.4166666666666666E-2</v>
      </c>
      <c r="G8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8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8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6" s="44" t="str">
        <f>IF(Tabelle2[[#This Row],[Spalte11]]&lt;5, 1, IF(Tabelle2[[#This Row],[Spalte11]]&gt;4, ""))</f>
        <v/>
      </c>
      <c r="T8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6" s="40" t="str">
        <f>IF(Tabelle2[[#This Row],[Spalte6]]&lt;5, 1, IF(Tabelle2[[#This Row],[Spalte6]]&gt;4, ""))</f>
        <v/>
      </c>
      <c r="Z8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6" s="65" t="str">
        <f>IF(Tabelle2[[#This Row],[Spalte17]]&lt;5, 1, IF(Tabelle2[[#This Row],[Spalte17]]&gt;4, ""))</f>
        <v/>
      </c>
      <c r="AB86" s="84" t="s">
        <v>963</v>
      </c>
      <c r="AC86" s="173">
        <v>47</v>
      </c>
      <c r="AD86" s="85">
        <v>1.4166666666666666E-2</v>
      </c>
      <c r="AE86" s="86">
        <v>3</v>
      </c>
      <c r="AF86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10</v>
      </c>
      <c r="AG86" s="80" t="str">
        <f>IF(Tabelle2[[#This Row],[Spalte25]]&lt;5, 1, IF(Tabelle2[[#This Row],[Spalte25]]&gt;4, ""))</f>
        <v/>
      </c>
      <c r="AL8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6" s="95" t="str">
        <f>IF(Tabelle2[[#This Row],[Spalte31]]&lt;5, 1, IF(Tabelle2[[#This Row],[Spalte31]]&gt;4, ""))</f>
        <v/>
      </c>
      <c r="AR8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6" s="112" t="str">
        <f>IF(Tabelle2[[#This Row],[Spalte37]]&lt;5, 1, IF(Tabelle2[[#This Row],[Spalte37]]&gt;4, ""))</f>
        <v/>
      </c>
      <c r="AX8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6" s="120" t="str">
        <f>IF(Tabelle2[[#This Row],[Spalte43]]&lt;5, 1, IF(Tabelle2[[#This Row],[Spalte43]]&gt;4, ""))</f>
        <v/>
      </c>
      <c r="BD8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6" s="128" t="str">
        <f>IF(Tabelle2[[#This Row],[Spalte49]]&lt;5, 1, IF(Tabelle2[[#This Row],[Spalte49]]&gt;4, ""))</f>
        <v/>
      </c>
      <c r="BJ8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6" s="137" t="str">
        <f>IF(Tabelle2[[#This Row],[Spalte60]]&lt;5, 1, IF(Tabelle2[[#This Row],[Spalte60]]&gt;4, ""))</f>
        <v/>
      </c>
      <c r="BP8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6" s="65" t="str">
        <f>IF(Tabelle2[[#This Row],[Spalte66]]&lt;5, 1, IF(Tabelle2[[#This Row],[Spalte66]]&gt;4, ""))</f>
        <v/>
      </c>
      <c r="BV8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6" s="190" t="str">
        <f>IF(Tabelle2[[#This Row],[Spalte72]]&lt;5, 1, IF(Tabelle2[[#This Row],[Spalte72]]&gt;4, ""))</f>
        <v/>
      </c>
      <c r="CB8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6" s="35" t="str">
        <f>IF(Tabelle2[[#This Row],[Spalte78]]&lt;5, 1, IF(Tabelle2[[#This Row],[Spalte78]]&gt;4, ""))</f>
        <v/>
      </c>
      <c r="CH8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6" s="221" t="str">
        <f>IF(Tabelle2[[#This Row],[Spalte84]]&lt;5, 1, IF(Tabelle2[[#This Row],[Spalte84]]&gt;4, ""))</f>
        <v/>
      </c>
    </row>
    <row r="87" spans="1:87" x14ac:dyDescent="0.2">
      <c r="A87" t="s">
        <v>835</v>
      </c>
      <c r="B87" s="89" t="s">
        <v>1033</v>
      </c>
      <c r="C8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8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8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</v>
      </c>
      <c r="F87" s="9" t="e">
        <f>Tabelle2[[#This Row],[Spalte4]]/Tabelle2[[#This Row],[Spalte3]]</f>
        <v>#DIV/0!</v>
      </c>
      <c r="G8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8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8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7" s="44" t="str">
        <f>IF(Tabelle2[[#This Row],[Spalte11]]&lt;5, 1, IF(Tabelle2[[#This Row],[Spalte11]]&gt;4, ""))</f>
        <v/>
      </c>
      <c r="T8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7" s="40" t="str">
        <f>IF(Tabelle2[[#This Row],[Spalte6]]&lt;5, 1, IF(Tabelle2[[#This Row],[Spalte6]]&gt;4, ""))</f>
        <v/>
      </c>
      <c r="Z8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7" s="65" t="str">
        <f>IF(Tabelle2[[#This Row],[Spalte17]]&lt;5, 1, IF(Tabelle2[[#This Row],[Spalte17]]&gt;4, ""))</f>
        <v/>
      </c>
      <c r="AF8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7" s="80" t="str">
        <f>IF(Tabelle2[[#This Row],[Spalte25]]&lt;5, 1, IF(Tabelle2[[#This Row],[Spalte25]]&gt;4, ""))</f>
        <v/>
      </c>
      <c r="AL8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7" s="95" t="str">
        <f>IF(Tabelle2[[#This Row],[Spalte31]]&lt;5, 1, IF(Tabelle2[[#This Row],[Spalte31]]&gt;4, ""))</f>
        <v/>
      </c>
      <c r="AN87" s="143">
        <v>15</v>
      </c>
      <c r="AO87" s="145">
        <v>7</v>
      </c>
      <c r="AP87" s="144">
        <v>0</v>
      </c>
      <c r="AQ87" s="145"/>
      <c r="AR8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7" s="112" t="str">
        <f>IF(Tabelle2[[#This Row],[Spalte37]]&lt;5, 1, IF(Tabelle2[[#This Row],[Spalte37]]&gt;4, ""))</f>
        <v/>
      </c>
      <c r="AX8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7" s="120" t="str">
        <f>IF(Tabelle2[[#This Row],[Spalte43]]&lt;5, 1, IF(Tabelle2[[#This Row],[Spalte43]]&gt;4, ""))</f>
        <v/>
      </c>
      <c r="BD8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7" s="128" t="str">
        <f>IF(Tabelle2[[#This Row],[Spalte49]]&lt;5, 1, IF(Tabelle2[[#This Row],[Spalte49]]&gt;4, ""))</f>
        <v/>
      </c>
      <c r="BJ8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7" s="137" t="str">
        <f>IF(Tabelle2[[#This Row],[Spalte60]]&lt;5, 1, IF(Tabelle2[[#This Row],[Spalte60]]&gt;4, ""))</f>
        <v/>
      </c>
      <c r="BP8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7" s="65" t="str">
        <f>IF(Tabelle2[[#This Row],[Spalte66]]&lt;5, 1, IF(Tabelle2[[#This Row],[Spalte66]]&gt;4, ""))</f>
        <v/>
      </c>
      <c r="BV8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7" s="190" t="str">
        <f>IF(Tabelle2[[#This Row],[Spalte72]]&lt;5, 1, IF(Tabelle2[[#This Row],[Spalte72]]&gt;4, ""))</f>
        <v/>
      </c>
      <c r="CB8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7" s="35" t="str">
        <f>IF(Tabelle2[[#This Row],[Spalte78]]&lt;5, 1, IF(Tabelle2[[#This Row],[Spalte78]]&gt;4, ""))</f>
        <v/>
      </c>
      <c r="CH8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7" s="221" t="str">
        <f>IF(Tabelle2[[#This Row],[Spalte84]]&lt;5, 1, IF(Tabelle2[[#This Row],[Spalte84]]&gt;4, ""))</f>
        <v/>
      </c>
    </row>
    <row r="88" spans="1:87" x14ac:dyDescent="0.2">
      <c r="A88" t="s">
        <v>835</v>
      </c>
      <c r="B88" s="89" t="s">
        <v>793</v>
      </c>
      <c r="C8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8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8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1.1006944444444444E-2</v>
      </c>
      <c r="F88" s="9">
        <f>Tabelle2[[#This Row],[Spalte4]]/Tabelle2[[#This Row],[Spalte3]]</f>
        <v>1.1006944444444444E-2</v>
      </c>
      <c r="G8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8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8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8" s="44" t="str">
        <f>IF(Tabelle2[[#This Row],[Spalte11]]&lt;5, 1, IF(Tabelle2[[#This Row],[Spalte11]]&gt;4, ""))</f>
        <v/>
      </c>
      <c r="P88" s="54">
        <v>36</v>
      </c>
      <c r="Q88" s="168">
        <v>41</v>
      </c>
      <c r="R88" s="33">
        <v>1.1006944444444444E-2</v>
      </c>
      <c r="S88" s="31">
        <v>3</v>
      </c>
      <c r="T88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5</v>
      </c>
      <c r="U88" s="50" t="str">
        <f>IF(Tabelle2[[#This Row],[Spalte6]]&lt;5, 1, IF(Tabelle2[[#This Row],[Spalte6]]&gt;4, ""))</f>
        <v/>
      </c>
      <c r="Z8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8" s="65" t="str">
        <f>IF(Tabelle2[[#This Row],[Spalte17]]&lt;5, 1, IF(Tabelle2[[#This Row],[Spalte17]]&gt;4, ""))</f>
        <v/>
      </c>
      <c r="AF8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8" s="80" t="str">
        <f>IF(Tabelle2[[#This Row],[Spalte25]]&lt;5, 1, IF(Tabelle2[[#This Row],[Spalte25]]&gt;4, ""))</f>
        <v/>
      </c>
      <c r="AL8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8" s="95" t="str">
        <f>IF(Tabelle2[[#This Row],[Spalte31]]&lt;5, 1, IF(Tabelle2[[#This Row],[Spalte31]]&gt;4, ""))</f>
        <v/>
      </c>
      <c r="AR8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88" s="112" t="str">
        <f>IF(Tabelle2[[#This Row],[Spalte37]]&lt;5, 1, IF(Tabelle2[[#This Row],[Spalte37]]&gt;4, ""))</f>
        <v/>
      </c>
      <c r="AX8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8" s="120" t="str">
        <f>IF(Tabelle2[[#This Row],[Spalte43]]&lt;5, 1, IF(Tabelle2[[#This Row],[Spalte43]]&gt;4, ""))</f>
        <v/>
      </c>
      <c r="BD8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8" s="128" t="str">
        <f>IF(Tabelle2[[#This Row],[Spalte49]]&lt;5, 1, IF(Tabelle2[[#This Row],[Spalte49]]&gt;4, ""))</f>
        <v/>
      </c>
      <c r="BJ8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8" s="137" t="str">
        <f>IF(Tabelle2[[#This Row],[Spalte60]]&lt;5, 1, IF(Tabelle2[[#This Row],[Spalte60]]&gt;4, ""))</f>
        <v/>
      </c>
      <c r="BP8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8" s="65" t="str">
        <f>IF(Tabelle2[[#This Row],[Spalte66]]&lt;5, 1, IF(Tabelle2[[#This Row],[Spalte66]]&gt;4, ""))</f>
        <v/>
      </c>
      <c r="BV8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8" s="190" t="str">
        <f>IF(Tabelle2[[#This Row],[Spalte72]]&lt;5, 1, IF(Tabelle2[[#This Row],[Spalte72]]&gt;4, ""))</f>
        <v/>
      </c>
      <c r="CB8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8" s="35" t="str">
        <f>IF(Tabelle2[[#This Row],[Spalte78]]&lt;5, 1, IF(Tabelle2[[#This Row],[Spalte78]]&gt;4, ""))</f>
        <v/>
      </c>
      <c r="CH8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8" s="221" t="str">
        <f>IF(Tabelle2[[#This Row],[Spalte84]]&lt;5, 1, IF(Tabelle2[[#This Row],[Spalte84]]&gt;4, ""))</f>
        <v/>
      </c>
    </row>
    <row r="89" spans="1:87" x14ac:dyDescent="0.2">
      <c r="A89" t="s">
        <v>835</v>
      </c>
      <c r="B89" s="89" t="s">
        <v>904</v>
      </c>
      <c r="C8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8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8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8.9409722222222224E-2</v>
      </c>
      <c r="F89" s="9">
        <f>Tabelle2[[#This Row],[Spalte4]]/Tabelle2[[#This Row],[Spalte3]]</f>
        <v>2.9803240740740741E-2</v>
      </c>
      <c r="G8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8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8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8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89" s="44" t="str">
        <f>IF(Tabelle2[[#This Row],[Spalte11]]&lt;5, 1, IF(Tabelle2[[#This Row],[Spalte11]]&gt;4, ""))</f>
        <v/>
      </c>
      <c r="T8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89" s="40" t="str">
        <f>IF(Tabelle2[[#This Row],[Spalte6]]&lt;5, 1, IF(Tabelle2[[#This Row],[Spalte6]]&gt;4, ""))</f>
        <v/>
      </c>
      <c r="Z8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89" s="65" t="str">
        <f>IF(Tabelle2[[#This Row],[Spalte17]]&lt;5, 1, IF(Tabelle2[[#This Row],[Spalte17]]&gt;4, ""))</f>
        <v/>
      </c>
      <c r="AF8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89" s="80" t="str">
        <f>IF(Tabelle2[[#This Row],[Spalte25]]&lt;5, 1, IF(Tabelle2[[#This Row],[Spalte25]]&gt;4, ""))</f>
        <v/>
      </c>
      <c r="AL8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89" s="95" t="str">
        <f>IF(Tabelle2[[#This Row],[Spalte31]]&lt;5, 1, IF(Tabelle2[[#This Row],[Spalte31]]&gt;4, ""))</f>
        <v/>
      </c>
      <c r="AN89" s="143">
        <v>1</v>
      </c>
      <c r="AO89" s="145">
        <v>27</v>
      </c>
      <c r="AP89" s="144">
        <v>3.6122685185185181E-2</v>
      </c>
      <c r="AQ89" s="145">
        <v>4</v>
      </c>
      <c r="AR89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6</v>
      </c>
      <c r="AS89" s="112" t="str">
        <f>IF(Tabelle2[[#This Row],[Spalte37]]&lt;5, 1, IF(Tabelle2[[#This Row],[Spalte37]]&gt;4, ""))</f>
        <v/>
      </c>
      <c r="AX8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89" s="120" t="str">
        <f>IF(Tabelle2[[#This Row],[Spalte43]]&lt;5, 1, IF(Tabelle2[[#This Row],[Spalte43]]&gt;4, ""))</f>
        <v/>
      </c>
      <c r="BD8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89" s="128" t="str">
        <f>IF(Tabelle2[[#This Row],[Spalte49]]&lt;5, 1, IF(Tabelle2[[#This Row],[Spalte49]]&gt;4, ""))</f>
        <v/>
      </c>
      <c r="BF89" s="180">
        <v>3</v>
      </c>
      <c r="BG89" s="181">
        <v>19</v>
      </c>
      <c r="BH89" s="182">
        <v>3.1990740740740743E-2</v>
      </c>
      <c r="BI89" s="181">
        <v>0</v>
      </c>
      <c r="BJ8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89" s="137" t="str">
        <f>IF(Tabelle2[[#This Row],[Spalte60]]&lt;5, 1, IF(Tabelle2[[#This Row],[Spalte60]]&gt;4, ""))</f>
        <v/>
      </c>
      <c r="BL89" s="70">
        <v>19</v>
      </c>
      <c r="BM89" s="170">
        <v>31</v>
      </c>
      <c r="BN89" s="12">
        <v>2.1296296296296299E-2</v>
      </c>
      <c r="BO89" s="170">
        <v>1</v>
      </c>
      <c r="BP8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89" s="65" t="str">
        <f>IF(Tabelle2[[#This Row],[Spalte66]]&lt;5, 1, IF(Tabelle2[[#This Row],[Spalte66]]&gt;4, ""))</f>
        <v/>
      </c>
      <c r="BV8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89" s="190" t="str">
        <f>IF(Tabelle2[[#This Row],[Spalte72]]&lt;5, 1, IF(Tabelle2[[#This Row],[Spalte72]]&gt;4, ""))</f>
        <v/>
      </c>
      <c r="CB8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89" s="35" t="str">
        <f>IF(Tabelle2[[#This Row],[Spalte78]]&lt;5, 1, IF(Tabelle2[[#This Row],[Spalte78]]&gt;4, ""))</f>
        <v/>
      </c>
      <c r="CH8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89" s="221" t="str">
        <f>IF(Tabelle2[[#This Row],[Spalte84]]&lt;5, 1, IF(Tabelle2[[#This Row],[Spalte84]]&gt;4, ""))</f>
        <v/>
      </c>
    </row>
    <row r="90" spans="1:87" x14ac:dyDescent="0.2">
      <c r="A90" t="s">
        <v>835</v>
      </c>
      <c r="B90" s="89" t="s">
        <v>800</v>
      </c>
      <c r="C9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9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9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2.0173611111111111E-2</v>
      </c>
      <c r="F90" s="9">
        <f>Tabelle2[[#This Row],[Spalte4]]/Tabelle2[[#This Row],[Spalte3]]</f>
        <v>5.0434027777777777E-3</v>
      </c>
      <c r="G9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9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9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2</v>
      </c>
      <c r="N9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0" s="44" t="str">
        <f>IF(Tabelle2[[#This Row],[Spalte11]]&lt;5, 1, IF(Tabelle2[[#This Row],[Spalte11]]&gt;4, ""))</f>
        <v/>
      </c>
      <c r="P90" s="54">
        <v>42</v>
      </c>
      <c r="Q90" s="169" t="s">
        <v>960</v>
      </c>
      <c r="R90" s="33">
        <v>8.7847222222222233E-3</v>
      </c>
      <c r="S90" s="31">
        <v>1</v>
      </c>
      <c r="T90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1</v>
      </c>
      <c r="U90" s="50">
        <f>IF(Tabelle2[[#This Row],[Spalte6]]&lt;5, 1, IF(Tabelle2[[#This Row],[Spalte6]]&gt;4, ""))</f>
        <v>1</v>
      </c>
      <c r="V90" s="70">
        <v>52</v>
      </c>
      <c r="W90" s="170">
        <v>50</v>
      </c>
      <c r="X90" s="12">
        <v>7.8009259259259247E-3</v>
      </c>
      <c r="Y90" s="13">
        <v>1</v>
      </c>
      <c r="Z90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3</v>
      </c>
      <c r="AA90" s="65">
        <f>IF(Tabelle2[[#This Row],[Spalte17]]&lt;5, 1, IF(Tabelle2[[#This Row],[Spalte17]]&gt;4, ""))</f>
        <v>1</v>
      </c>
      <c r="AF9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0" s="80" t="str">
        <f>IF(Tabelle2[[#This Row],[Spalte25]]&lt;5, 1, IF(Tabelle2[[#This Row],[Spalte25]]&gt;4, ""))</f>
        <v/>
      </c>
      <c r="AL9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0" s="95" t="str">
        <f>IF(Tabelle2[[#This Row],[Spalte31]]&lt;5, 1, IF(Tabelle2[[#This Row],[Spalte31]]&gt;4, ""))</f>
        <v/>
      </c>
      <c r="AR9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0" s="112" t="str">
        <f>IF(Tabelle2[[#This Row],[Spalte37]]&lt;5, 1, IF(Tabelle2[[#This Row],[Spalte37]]&gt;4, ""))</f>
        <v/>
      </c>
      <c r="AX9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0" s="120" t="str">
        <f>IF(Tabelle2[[#This Row],[Spalte43]]&lt;5, 1, IF(Tabelle2[[#This Row],[Spalte43]]&gt;4, ""))</f>
        <v/>
      </c>
      <c r="BD9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0" s="128" t="str">
        <f>IF(Tabelle2[[#This Row],[Spalte49]]&lt;5, 1, IF(Tabelle2[[#This Row],[Spalte49]]&gt;4, ""))</f>
        <v/>
      </c>
      <c r="BJ9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0" s="137" t="str">
        <f>IF(Tabelle2[[#This Row],[Spalte60]]&lt;5, 1, IF(Tabelle2[[#This Row],[Spalte60]]&gt;4, ""))</f>
        <v/>
      </c>
      <c r="BL90" s="70">
        <v>35</v>
      </c>
      <c r="BM90" s="170">
        <v>23</v>
      </c>
      <c r="BN90" s="12">
        <v>1.1458333333333331E-3</v>
      </c>
      <c r="BO90" s="170">
        <v>0</v>
      </c>
      <c r="BP9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0" s="65" t="str">
        <f>IF(Tabelle2[[#This Row],[Spalte66]]&lt;5, 1, IF(Tabelle2[[#This Row],[Spalte66]]&gt;4, ""))</f>
        <v/>
      </c>
      <c r="BR90" s="211">
        <v>16</v>
      </c>
      <c r="BS90" s="209">
        <v>8</v>
      </c>
      <c r="BT90" s="208">
        <v>2.4421296296296296E-3</v>
      </c>
      <c r="BU90" s="209">
        <v>0</v>
      </c>
      <c r="BV9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0" s="190" t="str">
        <f>IF(Tabelle2[[#This Row],[Spalte72]]&lt;5, 1, IF(Tabelle2[[#This Row],[Spalte72]]&gt;4, ""))</f>
        <v/>
      </c>
      <c r="CB9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0" s="35" t="str">
        <f>IF(Tabelle2[[#This Row],[Spalte78]]&lt;5, 1, IF(Tabelle2[[#This Row],[Spalte78]]&gt;4, ""))</f>
        <v/>
      </c>
      <c r="CH9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0" s="221" t="str">
        <f>IF(Tabelle2[[#This Row],[Spalte84]]&lt;5, 1, IF(Tabelle2[[#This Row],[Spalte84]]&gt;4, ""))</f>
        <v/>
      </c>
    </row>
    <row r="91" spans="1:87" x14ac:dyDescent="0.2">
      <c r="A91" t="s">
        <v>835</v>
      </c>
      <c r="B91" s="89" t="s">
        <v>787</v>
      </c>
      <c r="C9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9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1.261574074074074E-3</v>
      </c>
      <c r="F91" s="9">
        <f>Tabelle2[[#This Row],[Spalte4]]/Tabelle2[[#This Row],[Spalte3]]</f>
        <v>1.261574074074074E-3</v>
      </c>
      <c r="G9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9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1" s="44" t="str">
        <f>IF(Tabelle2[[#This Row],[Spalte11]]&lt;5, 1, IF(Tabelle2[[#This Row],[Spalte11]]&gt;4, ""))</f>
        <v/>
      </c>
      <c r="P91" s="54">
        <v>27</v>
      </c>
      <c r="Q91" s="168">
        <v>25</v>
      </c>
      <c r="R91" s="33">
        <v>1.261574074074074E-3</v>
      </c>
      <c r="S91" s="31">
        <v>2</v>
      </c>
      <c r="T91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1" s="50" t="str">
        <f>IF(Tabelle2[[#This Row],[Spalte6]]&lt;5, 1, IF(Tabelle2[[#This Row],[Spalte6]]&gt;4, ""))</f>
        <v/>
      </c>
      <c r="Z9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1" s="65" t="str">
        <f>IF(Tabelle2[[#This Row],[Spalte17]]&lt;5, 1, IF(Tabelle2[[#This Row],[Spalte17]]&gt;4, ""))</f>
        <v/>
      </c>
      <c r="AF9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1" s="80" t="str">
        <f>IF(Tabelle2[[#This Row],[Spalte25]]&lt;5, 1, IF(Tabelle2[[#This Row],[Spalte25]]&gt;4, ""))</f>
        <v/>
      </c>
      <c r="AL9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1" s="95" t="str">
        <f>IF(Tabelle2[[#This Row],[Spalte31]]&lt;5, 1, IF(Tabelle2[[#This Row],[Spalte31]]&gt;4, ""))</f>
        <v/>
      </c>
      <c r="AR9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1" s="112" t="str">
        <f>IF(Tabelle2[[#This Row],[Spalte37]]&lt;5, 1, IF(Tabelle2[[#This Row],[Spalte37]]&gt;4, ""))</f>
        <v/>
      </c>
      <c r="AX9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1" s="120" t="str">
        <f>IF(Tabelle2[[#This Row],[Spalte43]]&lt;5, 1, IF(Tabelle2[[#This Row],[Spalte43]]&gt;4, ""))</f>
        <v/>
      </c>
      <c r="BD9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1" s="128" t="str">
        <f>IF(Tabelle2[[#This Row],[Spalte49]]&lt;5, 1, IF(Tabelle2[[#This Row],[Spalte49]]&gt;4, ""))</f>
        <v/>
      </c>
      <c r="BJ9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1" s="137" t="str">
        <f>IF(Tabelle2[[#This Row],[Spalte60]]&lt;5, 1, IF(Tabelle2[[#This Row],[Spalte60]]&gt;4, ""))</f>
        <v/>
      </c>
      <c r="BP9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1" s="65" t="str">
        <f>IF(Tabelle2[[#This Row],[Spalte66]]&lt;5, 1, IF(Tabelle2[[#This Row],[Spalte66]]&gt;4, ""))</f>
        <v/>
      </c>
      <c r="BV9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1" s="190" t="str">
        <f>IF(Tabelle2[[#This Row],[Spalte72]]&lt;5, 1, IF(Tabelle2[[#This Row],[Spalte72]]&gt;4, ""))</f>
        <v/>
      </c>
      <c r="CB9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1" s="35" t="str">
        <f>IF(Tabelle2[[#This Row],[Spalte78]]&lt;5, 1, IF(Tabelle2[[#This Row],[Spalte78]]&gt;4, ""))</f>
        <v/>
      </c>
      <c r="CH9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1" s="221" t="str">
        <f>IF(Tabelle2[[#This Row],[Spalte84]]&lt;5, 1, IF(Tabelle2[[#This Row],[Spalte84]]&gt;4, ""))</f>
        <v/>
      </c>
    </row>
    <row r="92" spans="1:87" x14ac:dyDescent="0.2">
      <c r="A92" t="s">
        <v>835</v>
      </c>
      <c r="B92" s="89" t="s">
        <v>941</v>
      </c>
      <c r="C9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9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8.1365740740740738E-3</v>
      </c>
      <c r="F92" s="9">
        <f>Tabelle2[[#This Row],[Spalte4]]/Tabelle2[[#This Row],[Spalte3]]</f>
        <v>8.1365740740740738E-3</v>
      </c>
      <c r="G9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9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2" s="44" t="str">
        <f>IF(Tabelle2[[#This Row],[Spalte11]]&lt;5, 1, IF(Tabelle2[[#This Row],[Spalte11]]&gt;4, ""))</f>
        <v/>
      </c>
      <c r="T9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2" s="40" t="str">
        <f>IF(Tabelle2[[#This Row],[Spalte6]]&lt;5, 1, IF(Tabelle2[[#This Row],[Spalte6]]&gt;4, ""))</f>
        <v/>
      </c>
      <c r="Z9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2" s="65" t="str">
        <f>IF(Tabelle2[[#This Row],[Spalte17]]&lt;5, 1, IF(Tabelle2[[#This Row],[Spalte17]]&gt;4, ""))</f>
        <v/>
      </c>
      <c r="AF9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2" s="80" t="str">
        <f>IF(Tabelle2[[#This Row],[Spalte25]]&lt;5, 1, IF(Tabelle2[[#This Row],[Spalte25]]&gt;4, ""))</f>
        <v/>
      </c>
      <c r="AL9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2" s="95" t="str">
        <f>IF(Tabelle2[[#This Row],[Spalte31]]&lt;5, 1, IF(Tabelle2[[#This Row],[Spalte31]]&gt;4, ""))</f>
        <v/>
      </c>
      <c r="AR9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2" s="112" t="str">
        <f>IF(Tabelle2[[#This Row],[Spalte37]]&lt;5, 1, IF(Tabelle2[[#This Row],[Spalte37]]&gt;4, ""))</f>
        <v/>
      </c>
      <c r="AX9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2" s="120" t="str">
        <f>IF(Tabelle2[[#This Row],[Spalte43]]&lt;5, 1, IF(Tabelle2[[#This Row],[Spalte43]]&gt;4, ""))</f>
        <v/>
      </c>
      <c r="AZ92" s="162">
        <v>1</v>
      </c>
      <c r="BA92" s="159">
        <v>4</v>
      </c>
      <c r="BB92" s="160">
        <v>8.1365740740740738E-3</v>
      </c>
      <c r="BC92" s="159">
        <v>0</v>
      </c>
      <c r="BD9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2" s="128" t="str">
        <f>IF(Tabelle2[[#This Row],[Spalte49]]&lt;5, 1, IF(Tabelle2[[#This Row],[Spalte49]]&gt;4, ""))</f>
        <v/>
      </c>
      <c r="BJ9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2" s="137" t="str">
        <f>IF(Tabelle2[[#This Row],[Spalte60]]&lt;5, 1, IF(Tabelle2[[#This Row],[Spalte60]]&gt;4, ""))</f>
        <v/>
      </c>
      <c r="BP9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2" s="65" t="str">
        <f>IF(Tabelle2[[#This Row],[Spalte66]]&lt;5, 1, IF(Tabelle2[[#This Row],[Spalte66]]&gt;4, ""))</f>
        <v/>
      </c>
      <c r="BV9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2" s="190" t="str">
        <f>IF(Tabelle2[[#This Row],[Spalte72]]&lt;5, 1, IF(Tabelle2[[#This Row],[Spalte72]]&gt;4, ""))</f>
        <v/>
      </c>
      <c r="CB9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2" s="35" t="str">
        <f>IF(Tabelle2[[#This Row],[Spalte78]]&lt;5, 1, IF(Tabelle2[[#This Row],[Spalte78]]&gt;4, ""))</f>
        <v/>
      </c>
      <c r="CH9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2" s="221" t="str">
        <f>IF(Tabelle2[[#This Row],[Spalte84]]&lt;5, 1, IF(Tabelle2[[#This Row],[Spalte84]]&gt;4, ""))</f>
        <v/>
      </c>
    </row>
    <row r="93" spans="1:87" x14ac:dyDescent="0.2">
      <c r="A93" t="s">
        <v>837</v>
      </c>
      <c r="B93" s="89" t="s">
        <v>802</v>
      </c>
      <c r="C9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9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9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2.3958333333333336E-3</v>
      </c>
      <c r="F93" s="9" t="e">
        <f>Tabelle2[[#This Row],[Spalte4]]/Tabelle2[[#This Row],[Spalte3]]</f>
        <v>#DIV/0!</v>
      </c>
      <c r="G9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9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3" s="44" t="str">
        <f>IF(Tabelle2[[#This Row],[Spalte11]]&lt;5, 1, IF(Tabelle2[[#This Row],[Spalte11]]&gt;4, ""))</f>
        <v/>
      </c>
      <c r="T9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3" s="40" t="str">
        <f>IF(Tabelle2[[#This Row],[Spalte6]]&lt;5, 1, IF(Tabelle2[[#This Row],[Spalte6]]&gt;4, ""))</f>
        <v/>
      </c>
      <c r="V93" s="70">
        <v>21</v>
      </c>
      <c r="W93" s="13">
        <v>16</v>
      </c>
      <c r="X93" s="12">
        <v>2.3958333333333336E-3</v>
      </c>
      <c r="Y93" s="13">
        <v>0</v>
      </c>
      <c r="Z9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3" s="65" t="str">
        <f>IF(Tabelle2[[#This Row],[Spalte17]]&lt;5, 1, IF(Tabelle2[[#This Row],[Spalte17]]&gt;4, ""))</f>
        <v/>
      </c>
      <c r="AF9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3" s="80" t="str">
        <f>IF(Tabelle2[[#This Row],[Spalte25]]&lt;5, 1, IF(Tabelle2[[#This Row],[Spalte25]]&gt;4, ""))</f>
        <v/>
      </c>
      <c r="AL9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3" s="95" t="str">
        <f>IF(Tabelle2[[#This Row],[Spalte31]]&lt;5, 1, IF(Tabelle2[[#This Row],[Spalte31]]&gt;4, ""))</f>
        <v/>
      </c>
      <c r="AR9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3" s="112" t="str">
        <f>IF(Tabelle2[[#This Row],[Spalte37]]&lt;5, 1, IF(Tabelle2[[#This Row],[Spalte37]]&gt;4, ""))</f>
        <v/>
      </c>
      <c r="AX9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3" s="120" t="str">
        <f>IF(Tabelle2[[#This Row],[Spalte43]]&lt;5, 1, IF(Tabelle2[[#This Row],[Spalte43]]&gt;4, ""))</f>
        <v/>
      </c>
      <c r="BD9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3" s="128" t="str">
        <f>IF(Tabelle2[[#This Row],[Spalte49]]&lt;5, 1, IF(Tabelle2[[#This Row],[Spalte49]]&gt;4, ""))</f>
        <v/>
      </c>
      <c r="BJ9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3" s="137" t="str">
        <f>IF(Tabelle2[[#This Row],[Spalte60]]&lt;5, 1, IF(Tabelle2[[#This Row],[Spalte60]]&gt;4, ""))</f>
        <v/>
      </c>
      <c r="BP9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3" s="65" t="str">
        <f>IF(Tabelle2[[#This Row],[Spalte66]]&lt;5, 1, IF(Tabelle2[[#This Row],[Spalte66]]&gt;4, ""))</f>
        <v/>
      </c>
      <c r="BV9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3" s="190" t="str">
        <f>IF(Tabelle2[[#This Row],[Spalte72]]&lt;5, 1, IF(Tabelle2[[#This Row],[Spalte72]]&gt;4, ""))</f>
        <v/>
      </c>
      <c r="CB9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3" s="35" t="str">
        <f>IF(Tabelle2[[#This Row],[Spalte78]]&lt;5, 1, IF(Tabelle2[[#This Row],[Spalte78]]&gt;4, ""))</f>
        <v/>
      </c>
      <c r="CH9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3" s="221" t="str">
        <f>IF(Tabelle2[[#This Row],[Spalte84]]&lt;5, 1, IF(Tabelle2[[#This Row],[Spalte84]]&gt;4, ""))</f>
        <v/>
      </c>
    </row>
    <row r="94" spans="1:87" x14ac:dyDescent="0.2">
      <c r="A94" t="s">
        <v>835</v>
      </c>
      <c r="B94" s="89" t="s">
        <v>1071</v>
      </c>
      <c r="C9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9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3.6226851851851854E-3</v>
      </c>
      <c r="F94" s="9">
        <f>Tabelle2[[#This Row],[Spalte4]]/Tabelle2[[#This Row],[Spalte3]]</f>
        <v>3.6226851851851854E-3</v>
      </c>
      <c r="G9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9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4" s="196" t="str">
        <f>IF(Tabelle2[[#This Row],[Spalte11]]&lt;5, 1, IF(Tabelle2[[#This Row],[Spalte11]]&gt;4, ""))</f>
        <v/>
      </c>
      <c r="T9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4" s="198" t="str">
        <f>IF(Tabelle2[[#This Row],[Spalte6]]&lt;5, 1, IF(Tabelle2[[#This Row],[Spalte6]]&gt;4, ""))</f>
        <v/>
      </c>
      <c r="Z9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4" s="199" t="str">
        <f>IF(Tabelle2[[#This Row],[Spalte17]]&lt;5, 1, IF(Tabelle2[[#This Row],[Spalte17]]&gt;4, ""))</f>
        <v/>
      </c>
      <c r="AF9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4" s="200" t="str">
        <f>IF(Tabelle2[[#This Row],[Spalte25]]&lt;5, 1, IF(Tabelle2[[#This Row],[Spalte25]]&gt;4, ""))</f>
        <v/>
      </c>
      <c r="AL9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4" s="96" t="str">
        <f>IF(Tabelle2[[#This Row],[Spalte31]]&lt;5, 1, IF(Tabelle2[[#This Row],[Spalte31]]&gt;4, ""))</f>
        <v/>
      </c>
      <c r="AR9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4" s="202" t="str">
        <f>IF(Tabelle2[[#This Row],[Spalte37]]&lt;5, 1, IF(Tabelle2[[#This Row],[Spalte37]]&gt;4, ""))</f>
        <v/>
      </c>
      <c r="AX9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4" s="203" t="str">
        <f>IF(Tabelle2[[#This Row],[Spalte43]]&lt;5, 1, IF(Tabelle2[[#This Row],[Spalte43]]&gt;4, ""))</f>
        <v/>
      </c>
      <c r="BD9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4" s="204" t="str">
        <f>IF(Tabelle2[[#This Row],[Spalte49]]&lt;5, 1, IF(Tabelle2[[#This Row],[Spalte49]]&gt;4, ""))</f>
        <v/>
      </c>
      <c r="BJ9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4" s="185" t="str">
        <f>IF(Tabelle2[[#This Row],[Spalte60]]&lt;5, 1, IF(Tabelle2[[#This Row],[Spalte60]]&gt;4, ""))</f>
        <v/>
      </c>
      <c r="BP9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4" s="199" t="str">
        <f>IF(Tabelle2[[#This Row],[Spalte66]]&lt;5, 1, IF(Tabelle2[[#This Row],[Spalte66]]&gt;4, ""))</f>
        <v/>
      </c>
      <c r="BR94" s="211">
        <v>30</v>
      </c>
      <c r="BS94" s="209">
        <v>19</v>
      </c>
      <c r="BT94" s="208">
        <v>3.6226851851851854E-3</v>
      </c>
      <c r="BU94" s="209">
        <v>0</v>
      </c>
      <c r="BV9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4" s="191" t="str">
        <f>IF(Tabelle2[[#This Row],[Spalte72]]&lt;5, 1, IF(Tabelle2[[#This Row],[Spalte72]]&gt;4, ""))</f>
        <v/>
      </c>
      <c r="CB9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4" s="79" t="str">
        <f>IF(Tabelle2[[#This Row],[Spalte78]]&lt;5, 1, IF(Tabelle2[[#This Row],[Spalte78]]&gt;4, ""))</f>
        <v/>
      </c>
      <c r="CH9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4" s="225" t="str">
        <f>IF(Tabelle2[[#This Row],[Spalte84]]&lt;5, 1, IF(Tabelle2[[#This Row],[Spalte84]]&gt;4, ""))</f>
        <v/>
      </c>
    </row>
    <row r="95" spans="1:87" x14ac:dyDescent="0.2">
      <c r="A95" t="s">
        <v>835</v>
      </c>
      <c r="B95" s="89" t="s">
        <v>776</v>
      </c>
      <c r="C9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9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3.8078703703703703E-3</v>
      </c>
      <c r="F95" s="9">
        <f>Tabelle2[[#This Row],[Spalte4]]/Tabelle2[[#This Row],[Spalte3]]</f>
        <v>3.8078703703703703E-3</v>
      </c>
      <c r="G9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9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5" s="44" t="str">
        <f>IF(Tabelle2[[#This Row],[Spalte11]]&lt;5, 1, IF(Tabelle2[[#This Row],[Spalte11]]&gt;4, ""))</f>
        <v/>
      </c>
      <c r="P95" s="54">
        <v>15</v>
      </c>
      <c r="Q95" s="31">
        <v>14</v>
      </c>
      <c r="R95" s="33">
        <v>3.8078703703703703E-3</v>
      </c>
      <c r="S95" s="31">
        <v>1</v>
      </c>
      <c r="T95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5" s="50" t="str">
        <f>IF(Tabelle2[[#This Row],[Spalte6]]&lt;5, 1, IF(Tabelle2[[#This Row],[Spalte6]]&gt;4, ""))</f>
        <v/>
      </c>
      <c r="Z9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5" s="65" t="str">
        <f>IF(Tabelle2[[#This Row],[Spalte17]]&lt;5, 1, IF(Tabelle2[[#This Row],[Spalte17]]&gt;4, ""))</f>
        <v/>
      </c>
      <c r="AF9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5" s="80" t="str">
        <f>IF(Tabelle2[[#This Row],[Spalte25]]&lt;5, 1, IF(Tabelle2[[#This Row],[Spalte25]]&gt;4, ""))</f>
        <v/>
      </c>
      <c r="AL9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5" s="95" t="str">
        <f>IF(Tabelle2[[#This Row],[Spalte31]]&lt;5, 1, IF(Tabelle2[[#This Row],[Spalte31]]&gt;4, ""))</f>
        <v/>
      </c>
      <c r="AR9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5" s="112" t="str">
        <f>IF(Tabelle2[[#This Row],[Spalte37]]&lt;5, 1, IF(Tabelle2[[#This Row],[Spalte37]]&gt;4, ""))</f>
        <v/>
      </c>
      <c r="AX9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5" s="120" t="str">
        <f>IF(Tabelle2[[#This Row],[Spalte43]]&lt;5, 1, IF(Tabelle2[[#This Row],[Spalte43]]&gt;4, ""))</f>
        <v/>
      </c>
      <c r="BD9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5" s="128" t="str">
        <f>IF(Tabelle2[[#This Row],[Spalte49]]&lt;5, 1, IF(Tabelle2[[#This Row],[Spalte49]]&gt;4, ""))</f>
        <v/>
      </c>
      <c r="BJ9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5" s="137" t="str">
        <f>IF(Tabelle2[[#This Row],[Spalte60]]&lt;5, 1, IF(Tabelle2[[#This Row],[Spalte60]]&gt;4, ""))</f>
        <v/>
      </c>
      <c r="BP9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5" s="65" t="str">
        <f>IF(Tabelle2[[#This Row],[Spalte66]]&lt;5, 1, IF(Tabelle2[[#This Row],[Spalte66]]&gt;4, ""))</f>
        <v/>
      </c>
      <c r="BV9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5" s="190" t="str">
        <f>IF(Tabelle2[[#This Row],[Spalte72]]&lt;5, 1, IF(Tabelle2[[#This Row],[Spalte72]]&gt;4, ""))</f>
        <v/>
      </c>
      <c r="CB9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5" s="35" t="str">
        <f>IF(Tabelle2[[#This Row],[Spalte78]]&lt;5, 1, IF(Tabelle2[[#This Row],[Spalte78]]&gt;4, ""))</f>
        <v/>
      </c>
      <c r="CH9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5" s="221" t="str">
        <f>IF(Tabelle2[[#This Row],[Spalte84]]&lt;5, 1, IF(Tabelle2[[#This Row],[Spalte84]]&gt;4, ""))</f>
        <v/>
      </c>
    </row>
    <row r="96" spans="1:87" x14ac:dyDescent="0.2">
      <c r="A96" s="6" t="s">
        <v>835</v>
      </c>
      <c r="B96" s="89" t="s">
        <v>850</v>
      </c>
      <c r="C9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9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9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4.2129629629629626E-3</v>
      </c>
      <c r="F96" s="9">
        <f>Tabelle2[[#This Row],[Spalte4]]/Tabelle2[[#This Row],[Spalte3]]</f>
        <v>2.1064814814814813E-3</v>
      </c>
      <c r="G9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9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6" s="44" t="str">
        <f>IF(Tabelle2[[#This Row],[Spalte11]]&lt;5, 1, IF(Tabelle2[[#This Row],[Spalte11]]&gt;4, ""))</f>
        <v/>
      </c>
      <c r="T9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6" s="40" t="str">
        <f>IF(Tabelle2[[#This Row],[Spalte6]]&lt;5, 1, IF(Tabelle2[[#This Row],[Spalte6]]&gt;4, ""))</f>
        <v/>
      </c>
      <c r="Z9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6" s="65" t="str">
        <f>IF(Tabelle2[[#This Row],[Spalte17]]&lt;5, 1, IF(Tabelle2[[#This Row],[Spalte17]]&gt;4, ""))</f>
        <v/>
      </c>
      <c r="AB96" s="84" t="s">
        <v>997</v>
      </c>
      <c r="AC96" s="173">
        <v>4</v>
      </c>
      <c r="AD96" s="85">
        <v>2.7430555555555554E-3</v>
      </c>
      <c r="AE96" s="86">
        <v>0</v>
      </c>
      <c r="AF9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6" s="80" t="str">
        <f>IF(Tabelle2[[#This Row],[Spalte25]]&lt;5, 1, IF(Tabelle2[[#This Row],[Spalte25]]&gt;4, ""))</f>
        <v/>
      </c>
      <c r="AH96" s="106">
        <v>24</v>
      </c>
      <c r="AI96" s="99">
        <v>19</v>
      </c>
      <c r="AJ96" s="100">
        <v>1.4699074074074074E-3</v>
      </c>
      <c r="AK96" s="99">
        <v>1</v>
      </c>
      <c r="AL9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6" s="95" t="str">
        <f>IF(Tabelle2[[#This Row],[Spalte31]]&lt;5, 1, IF(Tabelle2[[#This Row],[Spalte31]]&gt;4, ""))</f>
        <v/>
      </c>
      <c r="AR9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6" s="112" t="str">
        <f>IF(Tabelle2[[#This Row],[Spalte37]]&lt;5, 1, IF(Tabelle2[[#This Row],[Spalte37]]&gt;4, ""))</f>
        <v/>
      </c>
      <c r="AX9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6" s="120" t="str">
        <f>IF(Tabelle2[[#This Row],[Spalte43]]&lt;5, 1, IF(Tabelle2[[#This Row],[Spalte43]]&gt;4, ""))</f>
        <v/>
      </c>
      <c r="BD9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6" s="128" t="str">
        <f>IF(Tabelle2[[#This Row],[Spalte49]]&lt;5, 1, IF(Tabelle2[[#This Row],[Spalte49]]&gt;4, ""))</f>
        <v/>
      </c>
      <c r="BJ9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6" s="137" t="str">
        <f>IF(Tabelle2[[#This Row],[Spalte60]]&lt;5, 1, IF(Tabelle2[[#This Row],[Spalte60]]&gt;4, ""))</f>
        <v/>
      </c>
      <c r="BP9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6" s="65" t="str">
        <f>IF(Tabelle2[[#This Row],[Spalte66]]&lt;5, 1, IF(Tabelle2[[#This Row],[Spalte66]]&gt;4, ""))</f>
        <v/>
      </c>
      <c r="BV9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6" s="190" t="str">
        <f>IF(Tabelle2[[#This Row],[Spalte72]]&lt;5, 1, IF(Tabelle2[[#This Row],[Spalte72]]&gt;4, ""))</f>
        <v/>
      </c>
      <c r="CB9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6" s="35" t="str">
        <f>IF(Tabelle2[[#This Row],[Spalte78]]&lt;5, 1, IF(Tabelle2[[#This Row],[Spalte78]]&gt;4, ""))</f>
        <v/>
      </c>
      <c r="CH9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6" s="221" t="str">
        <f>IF(Tabelle2[[#This Row],[Spalte84]]&lt;5, 1, IF(Tabelle2[[#This Row],[Spalte84]]&gt;4, ""))</f>
        <v/>
      </c>
    </row>
    <row r="97" spans="1:87" x14ac:dyDescent="0.2">
      <c r="A97" t="s">
        <v>835</v>
      </c>
      <c r="B97" s="104" t="s">
        <v>948</v>
      </c>
      <c r="C9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9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3.2407407407407406E-4</v>
      </c>
      <c r="F97" s="9">
        <f>Tabelle2[[#This Row],[Spalte4]]/Tabelle2[[#This Row],[Spalte3]]</f>
        <v>3.2407407407407406E-4</v>
      </c>
      <c r="G9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9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7" s="44" t="str">
        <f>IF(Tabelle2[[#This Row],[Spalte11]]&lt;5, 1, IF(Tabelle2[[#This Row],[Spalte11]]&gt;4, ""))</f>
        <v/>
      </c>
      <c r="T9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7" s="40" t="str">
        <f>IF(Tabelle2[[#This Row],[Spalte6]]&lt;5, 1, IF(Tabelle2[[#This Row],[Spalte6]]&gt;4, ""))</f>
        <v/>
      </c>
      <c r="Z9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7" s="65" t="str">
        <f>IF(Tabelle2[[#This Row],[Spalte17]]&lt;5, 1, IF(Tabelle2[[#This Row],[Spalte17]]&gt;4, ""))</f>
        <v/>
      </c>
      <c r="AF9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7" s="80" t="str">
        <f>IF(Tabelle2[[#This Row],[Spalte25]]&lt;5, 1, IF(Tabelle2[[#This Row],[Spalte25]]&gt;4, ""))</f>
        <v/>
      </c>
      <c r="AH97" s="95"/>
      <c r="AL9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7" s="95" t="str">
        <f>IF(Tabelle2[[#This Row],[Spalte31]]&lt;5, 1, IF(Tabelle2[[#This Row],[Spalte31]]&gt;4, ""))</f>
        <v/>
      </c>
      <c r="AR9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7" s="112" t="str">
        <f>IF(Tabelle2[[#This Row],[Spalte37]]&lt;5, 1, IF(Tabelle2[[#This Row],[Spalte37]]&gt;4, ""))</f>
        <v/>
      </c>
      <c r="AX9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7" s="120" t="str">
        <f>IF(Tabelle2[[#This Row],[Spalte43]]&lt;5, 1, IF(Tabelle2[[#This Row],[Spalte43]]&gt;4, ""))</f>
        <v/>
      </c>
      <c r="AZ97" s="162">
        <v>9</v>
      </c>
      <c r="BA97" s="159">
        <v>3</v>
      </c>
      <c r="BB97" s="160">
        <v>3.2407407407407406E-4</v>
      </c>
      <c r="BC97" s="159">
        <v>0</v>
      </c>
      <c r="BD9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7" s="128" t="str">
        <f>IF(Tabelle2[[#This Row],[Spalte49]]&lt;5, 1, IF(Tabelle2[[#This Row],[Spalte49]]&gt;4, ""))</f>
        <v/>
      </c>
      <c r="BJ9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7" s="137" t="str">
        <f>IF(Tabelle2[[#This Row],[Spalte60]]&lt;5, 1, IF(Tabelle2[[#This Row],[Spalte60]]&gt;4, ""))</f>
        <v/>
      </c>
      <c r="BP9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7" s="65" t="str">
        <f>IF(Tabelle2[[#This Row],[Spalte66]]&lt;5, 1, IF(Tabelle2[[#This Row],[Spalte66]]&gt;4, ""))</f>
        <v/>
      </c>
      <c r="BV9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7" s="190" t="str">
        <f>IF(Tabelle2[[#This Row],[Spalte72]]&lt;5, 1, IF(Tabelle2[[#This Row],[Spalte72]]&gt;4, ""))</f>
        <v/>
      </c>
      <c r="CB9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7" s="35" t="str">
        <f>IF(Tabelle2[[#This Row],[Spalte78]]&lt;5, 1, IF(Tabelle2[[#This Row],[Spalte78]]&gt;4, ""))</f>
        <v/>
      </c>
      <c r="CH9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7" s="221" t="str">
        <f>IF(Tabelle2[[#This Row],[Spalte84]]&lt;5, 1, IF(Tabelle2[[#This Row],[Spalte84]]&gt;4, ""))</f>
        <v/>
      </c>
    </row>
    <row r="98" spans="1:87" x14ac:dyDescent="0.2">
      <c r="A98" t="s">
        <v>835</v>
      </c>
      <c r="B98" s="104" t="s">
        <v>1096</v>
      </c>
      <c r="C98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98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9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2.5462962962962961E-4</v>
      </c>
      <c r="F98" s="9">
        <f>Tabelle2[[#This Row],[Spalte4]]/Tabelle2[[#This Row],[Spalte3]]</f>
        <v>2.5462962962962961E-4</v>
      </c>
      <c r="G9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9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9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98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8" s="196" t="str">
        <f>IF(Tabelle2[[#This Row],[Spalte11]]&lt;5, 1, IF(Tabelle2[[#This Row],[Spalte11]]&gt;4, ""))</f>
        <v/>
      </c>
      <c r="T98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8" s="198" t="str">
        <f>IF(Tabelle2[[#This Row],[Spalte6]]&lt;5, 1, IF(Tabelle2[[#This Row],[Spalte6]]&gt;4, ""))</f>
        <v/>
      </c>
      <c r="Z98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8" s="199" t="str">
        <f>IF(Tabelle2[[#This Row],[Spalte17]]&lt;5, 1, IF(Tabelle2[[#This Row],[Spalte17]]&gt;4, ""))</f>
        <v/>
      </c>
      <c r="AF98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8" s="200" t="str">
        <f>IF(Tabelle2[[#This Row],[Spalte25]]&lt;5, 1, IF(Tabelle2[[#This Row],[Spalte25]]&gt;4, ""))</f>
        <v/>
      </c>
      <c r="AH98" s="95"/>
      <c r="AL98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8" s="96" t="str">
        <f>IF(Tabelle2[[#This Row],[Spalte31]]&lt;5, 1, IF(Tabelle2[[#This Row],[Spalte31]]&gt;4, ""))</f>
        <v/>
      </c>
      <c r="AR98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8" s="202" t="str">
        <f>IF(Tabelle2[[#This Row],[Spalte37]]&lt;5, 1, IF(Tabelle2[[#This Row],[Spalte37]]&gt;4, ""))</f>
        <v/>
      </c>
      <c r="AX98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8" s="203" t="str">
        <f>IF(Tabelle2[[#This Row],[Spalte43]]&lt;5, 1, IF(Tabelle2[[#This Row],[Spalte43]]&gt;4, ""))</f>
        <v/>
      </c>
      <c r="BD98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8" s="204" t="str">
        <f>IF(Tabelle2[[#This Row],[Spalte49]]&lt;5, 1, IF(Tabelle2[[#This Row],[Spalte49]]&gt;4, ""))</f>
        <v/>
      </c>
      <c r="BJ98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8" s="185" t="str">
        <f>IF(Tabelle2[[#This Row],[Spalte60]]&lt;5, 1, IF(Tabelle2[[#This Row],[Spalte60]]&gt;4, ""))</f>
        <v/>
      </c>
      <c r="BP98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8" s="199" t="str">
        <f>IF(Tabelle2[[#This Row],[Spalte66]]&lt;5, 1, IF(Tabelle2[[#This Row],[Spalte66]]&gt;4, ""))</f>
        <v/>
      </c>
      <c r="BV98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8" s="191" t="str">
        <f>IF(Tabelle2[[#This Row],[Spalte72]]&lt;5, 1, IF(Tabelle2[[#This Row],[Spalte72]]&gt;4, ""))</f>
        <v/>
      </c>
      <c r="CB98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8" s="79" t="str">
        <f>IF(Tabelle2[[#This Row],[Spalte78]]&lt;5, 1, IF(Tabelle2[[#This Row],[Spalte78]]&gt;4, ""))</f>
        <v/>
      </c>
      <c r="CD98" s="229">
        <v>23</v>
      </c>
      <c r="CE98" s="226">
        <v>11</v>
      </c>
      <c r="CF98" s="227">
        <v>2.5462962962962961E-4</v>
      </c>
      <c r="CG98" s="226">
        <v>0</v>
      </c>
      <c r="CH9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8" s="225" t="str">
        <f>IF(Tabelle2[[#This Row],[Spalte84]]&lt;5, 1, IF(Tabelle2[[#This Row],[Spalte84]]&gt;4, ""))</f>
        <v/>
      </c>
    </row>
    <row r="99" spans="1:87" x14ac:dyDescent="0.2">
      <c r="B99" s="260" t="s">
        <v>4</v>
      </c>
      <c r="K99" s="30"/>
      <c r="L99" s="34"/>
      <c r="M99" s="30"/>
      <c r="N9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99" s="44" t="str">
        <f>IF(Tabelle2[[#This Row],[Spalte11]]&lt;5, 1, IF(Tabelle2[[#This Row],[Spalte11]]&gt;4, ""))</f>
        <v/>
      </c>
      <c r="Q99" s="32"/>
      <c r="R99" s="32"/>
      <c r="S99" s="32"/>
      <c r="T9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99" s="50" t="str">
        <f>IF(Tabelle2[[#This Row],[Spalte6]]&lt;5, 1, IF(Tabelle2[[#This Row],[Spalte6]]&gt;4, ""))</f>
        <v/>
      </c>
      <c r="Z9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99" s="65" t="str">
        <f>IF(Tabelle2[[#This Row],[Spalte17]]&lt;5, 1, IF(Tabelle2[[#This Row],[Spalte17]]&gt;4, ""))</f>
        <v/>
      </c>
      <c r="AF9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99" s="80" t="str">
        <f>IF(Tabelle2[[#This Row],[Spalte25]]&lt;5, 1, IF(Tabelle2[[#This Row],[Spalte25]]&gt;4, ""))</f>
        <v/>
      </c>
      <c r="AH99" s="95"/>
      <c r="AL9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99" s="95" t="str">
        <f>IF(Tabelle2[[#This Row],[Spalte31]]&lt;5, 1, IF(Tabelle2[[#This Row],[Spalte31]]&gt;4, ""))</f>
        <v/>
      </c>
      <c r="AR9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99" s="112" t="str">
        <f>IF(Tabelle2[[#This Row],[Spalte37]]&lt;5, 1, IF(Tabelle2[[#This Row],[Spalte37]]&gt;4, ""))</f>
        <v/>
      </c>
      <c r="AX9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99" s="120" t="str">
        <f>IF(Tabelle2[[#This Row],[Spalte43]]&lt;5, 1, IF(Tabelle2[[#This Row],[Spalte43]]&gt;4, ""))</f>
        <v/>
      </c>
      <c r="BD9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99" s="128" t="str">
        <f>IF(Tabelle2[[#This Row],[Spalte49]]&lt;5, 1, IF(Tabelle2[[#This Row],[Spalte49]]&gt;4, ""))</f>
        <v/>
      </c>
      <c r="BJ9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99" s="137" t="str">
        <f>IF(Tabelle2[[#This Row],[Spalte60]]&lt;5, 1, IF(Tabelle2[[#This Row],[Spalte60]]&gt;4, ""))</f>
        <v/>
      </c>
      <c r="BP9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99" s="65" t="str">
        <f>IF(Tabelle2[[#This Row],[Spalte66]]&lt;5, 1, IF(Tabelle2[[#This Row],[Spalte66]]&gt;4, ""))</f>
        <v/>
      </c>
      <c r="BV9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99" s="190" t="str">
        <f>IF(Tabelle2[[#This Row],[Spalte72]]&lt;5, 1, IF(Tabelle2[[#This Row],[Spalte72]]&gt;4, ""))</f>
        <v/>
      </c>
      <c r="CB9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99" s="35" t="str">
        <f>IF(Tabelle2[[#This Row],[Spalte78]]&lt;5, 1, IF(Tabelle2[[#This Row],[Spalte78]]&gt;4, ""))</f>
        <v/>
      </c>
      <c r="CH9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99" s="221" t="str">
        <f>IF(Tabelle2[[#This Row],[Spalte84]]&lt;5, 1, IF(Tabelle2[[#This Row],[Spalte84]]&gt;4, ""))</f>
        <v/>
      </c>
    </row>
    <row r="100" spans="1:87" x14ac:dyDescent="0.2">
      <c r="A100" t="s">
        <v>835</v>
      </c>
      <c r="B100" s="104" t="s">
        <v>910</v>
      </c>
      <c r="C10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10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9.2361111111111116E-3</v>
      </c>
      <c r="F100" s="9">
        <f>Tabelle2[[#This Row],[Spalte4]]/Tabelle2[[#This Row],[Spalte3]]</f>
        <v>9.2361111111111116E-3</v>
      </c>
      <c r="G10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0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0" s="44" t="str">
        <f>IF(Tabelle2[[#This Row],[Spalte11]]&lt;5, 1, IF(Tabelle2[[#This Row],[Spalte11]]&gt;4, ""))</f>
        <v/>
      </c>
      <c r="T10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0" s="40" t="str">
        <f>IF(Tabelle2[[#This Row],[Spalte6]]&lt;5, 1, IF(Tabelle2[[#This Row],[Spalte6]]&gt;4, ""))</f>
        <v/>
      </c>
      <c r="Z10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0" s="65" t="str">
        <f>IF(Tabelle2[[#This Row],[Spalte17]]&lt;5, 1, IF(Tabelle2[[#This Row],[Spalte17]]&gt;4, ""))</f>
        <v/>
      </c>
      <c r="AF10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0" s="80" t="str">
        <f>IF(Tabelle2[[#This Row],[Spalte25]]&lt;5, 1, IF(Tabelle2[[#This Row],[Spalte25]]&gt;4, ""))</f>
        <v/>
      </c>
      <c r="AH100" s="95"/>
      <c r="AL10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0" s="95" t="str">
        <f>IF(Tabelle2[[#This Row],[Spalte31]]&lt;5, 1, IF(Tabelle2[[#This Row],[Spalte31]]&gt;4, ""))</f>
        <v/>
      </c>
      <c r="AN100" s="143">
        <v>12</v>
      </c>
      <c r="AO100" s="145">
        <v>10</v>
      </c>
      <c r="AP100" s="144">
        <v>9.2361111111111116E-3</v>
      </c>
      <c r="AQ100" s="145">
        <v>1</v>
      </c>
      <c r="AR10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0" s="112" t="str">
        <f>IF(Tabelle2[[#This Row],[Spalte37]]&lt;5, 1, IF(Tabelle2[[#This Row],[Spalte37]]&gt;4, ""))</f>
        <v/>
      </c>
      <c r="AX10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0" s="120" t="str">
        <f>IF(Tabelle2[[#This Row],[Spalte43]]&lt;5, 1, IF(Tabelle2[[#This Row],[Spalte43]]&gt;4, ""))</f>
        <v/>
      </c>
      <c r="BD10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0" s="128" t="str">
        <f>IF(Tabelle2[[#This Row],[Spalte49]]&lt;5, 1, IF(Tabelle2[[#This Row],[Spalte49]]&gt;4, ""))</f>
        <v/>
      </c>
      <c r="BJ10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0" s="137" t="str">
        <f>IF(Tabelle2[[#This Row],[Spalte60]]&lt;5, 1, IF(Tabelle2[[#This Row],[Spalte60]]&gt;4, ""))</f>
        <v/>
      </c>
      <c r="BP10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0" s="65" t="str">
        <f>IF(Tabelle2[[#This Row],[Spalte66]]&lt;5, 1, IF(Tabelle2[[#This Row],[Spalte66]]&gt;4, ""))</f>
        <v/>
      </c>
      <c r="BV10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0" s="190" t="str">
        <f>IF(Tabelle2[[#This Row],[Spalte72]]&lt;5, 1, IF(Tabelle2[[#This Row],[Spalte72]]&gt;4, ""))</f>
        <v/>
      </c>
      <c r="CB10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0" s="35" t="str">
        <f>IF(Tabelle2[[#This Row],[Spalte78]]&lt;5, 1, IF(Tabelle2[[#This Row],[Spalte78]]&gt;4, ""))</f>
        <v/>
      </c>
      <c r="CH10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0" s="221" t="str">
        <f>IF(Tabelle2[[#This Row],[Spalte84]]&lt;5, 1, IF(Tabelle2[[#This Row],[Spalte84]]&gt;4, ""))</f>
        <v/>
      </c>
    </row>
    <row r="101" spans="1:87" x14ac:dyDescent="0.2">
      <c r="A101" t="s">
        <v>835</v>
      </c>
      <c r="B101" s="104" t="s">
        <v>867</v>
      </c>
      <c r="C10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0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3.0787037037037037E-3</v>
      </c>
      <c r="F101" s="9">
        <f>Tabelle2[[#This Row],[Spalte4]]/Tabelle2[[#This Row],[Spalte3]]</f>
        <v>3.0787037037037037E-3</v>
      </c>
      <c r="G10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1" s="44" t="str">
        <f>IF(Tabelle2[[#This Row],[Spalte11]]&lt;5, 1, IF(Tabelle2[[#This Row],[Spalte11]]&gt;4, ""))</f>
        <v/>
      </c>
      <c r="T10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1" s="40" t="str">
        <f>IF(Tabelle2[[#This Row],[Spalte6]]&lt;5, 1, IF(Tabelle2[[#This Row],[Spalte6]]&gt;4, ""))</f>
        <v/>
      </c>
      <c r="Z10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1" s="65" t="str">
        <f>IF(Tabelle2[[#This Row],[Spalte17]]&lt;5, 1, IF(Tabelle2[[#This Row],[Spalte17]]&gt;4, ""))</f>
        <v/>
      </c>
      <c r="AB101" s="84" t="s">
        <v>965</v>
      </c>
      <c r="AC101" s="173">
        <v>9</v>
      </c>
      <c r="AD101" s="85">
        <v>3.0787037037037037E-3</v>
      </c>
      <c r="AE101" s="86">
        <v>0</v>
      </c>
      <c r="AF10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1" s="80" t="str">
        <f>IF(Tabelle2[[#This Row],[Spalte25]]&lt;5, 1, IF(Tabelle2[[#This Row],[Spalte25]]&gt;4, ""))</f>
        <v/>
      </c>
      <c r="AH101" s="95"/>
      <c r="AL10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1" s="95" t="str">
        <f>IF(Tabelle2[[#This Row],[Spalte31]]&lt;5, 1, IF(Tabelle2[[#This Row],[Spalte31]]&gt;4, ""))</f>
        <v/>
      </c>
      <c r="AR10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1" s="112" t="str">
        <f>IF(Tabelle2[[#This Row],[Spalte37]]&lt;5, 1, IF(Tabelle2[[#This Row],[Spalte37]]&gt;4, ""))</f>
        <v/>
      </c>
      <c r="AX10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1" s="120" t="str">
        <f>IF(Tabelle2[[#This Row],[Spalte43]]&lt;5, 1, IF(Tabelle2[[#This Row],[Spalte43]]&gt;4, ""))</f>
        <v/>
      </c>
      <c r="BD10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1" s="128" t="str">
        <f>IF(Tabelle2[[#This Row],[Spalte49]]&lt;5, 1, IF(Tabelle2[[#This Row],[Spalte49]]&gt;4, ""))</f>
        <v/>
      </c>
      <c r="BJ10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1" s="137" t="str">
        <f>IF(Tabelle2[[#This Row],[Spalte60]]&lt;5, 1, IF(Tabelle2[[#This Row],[Spalte60]]&gt;4, ""))</f>
        <v/>
      </c>
      <c r="BP10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1" s="65" t="str">
        <f>IF(Tabelle2[[#This Row],[Spalte66]]&lt;5, 1, IF(Tabelle2[[#This Row],[Spalte66]]&gt;4, ""))</f>
        <v/>
      </c>
      <c r="BV10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1" s="190" t="str">
        <f>IF(Tabelle2[[#This Row],[Spalte72]]&lt;5, 1, IF(Tabelle2[[#This Row],[Spalte72]]&gt;4, ""))</f>
        <v/>
      </c>
      <c r="CB10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1" s="35" t="str">
        <f>IF(Tabelle2[[#This Row],[Spalte78]]&lt;5, 1, IF(Tabelle2[[#This Row],[Spalte78]]&gt;4, ""))</f>
        <v/>
      </c>
      <c r="CH10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1" s="221" t="str">
        <f>IF(Tabelle2[[#This Row],[Spalte84]]&lt;5, 1, IF(Tabelle2[[#This Row],[Spalte84]]&gt;4, ""))</f>
        <v/>
      </c>
    </row>
    <row r="102" spans="1:87" x14ac:dyDescent="0.2">
      <c r="A102" t="s">
        <v>835</v>
      </c>
      <c r="B102" s="104" t="s">
        <v>858</v>
      </c>
      <c r="C10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10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0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2.3472222222222224E-2</v>
      </c>
      <c r="F102" s="9">
        <f>Tabelle2[[#This Row],[Spalte4]]/Tabelle2[[#This Row],[Spalte3]]</f>
        <v>5.868055555555556E-3</v>
      </c>
      <c r="G10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10</v>
      </c>
      <c r="H10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10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0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2" s="44" t="str">
        <f>IF(Tabelle2[[#This Row],[Spalte11]]&lt;5, 1, IF(Tabelle2[[#This Row],[Spalte11]]&gt;4, ""))</f>
        <v/>
      </c>
      <c r="T10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2" s="40" t="str">
        <f>IF(Tabelle2[[#This Row],[Spalte6]]&lt;5, 1, IF(Tabelle2[[#This Row],[Spalte6]]&gt;4, ""))</f>
        <v/>
      </c>
      <c r="Z10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2" s="65" t="str">
        <f>IF(Tabelle2[[#This Row],[Spalte17]]&lt;5, 1, IF(Tabelle2[[#This Row],[Spalte17]]&gt;4, ""))</f>
        <v/>
      </c>
      <c r="AB102" s="84" t="s">
        <v>998</v>
      </c>
      <c r="AC102" s="173">
        <v>4</v>
      </c>
      <c r="AD102" s="85">
        <v>4.7106481481481478E-3</v>
      </c>
      <c r="AE102" s="86">
        <v>3</v>
      </c>
      <c r="AF10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2" s="80" t="str">
        <f>IF(Tabelle2[[#This Row],[Spalte25]]&lt;5, 1, IF(Tabelle2[[#This Row],[Spalte25]]&gt;4, ""))</f>
        <v/>
      </c>
      <c r="AH102" s="95"/>
      <c r="AL10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2" s="95" t="str">
        <f>IF(Tabelle2[[#This Row],[Spalte31]]&lt;5, 1, IF(Tabelle2[[#This Row],[Spalte31]]&gt;4, ""))</f>
        <v/>
      </c>
      <c r="AN102" s="143">
        <v>30</v>
      </c>
      <c r="AO102" s="145">
        <v>25</v>
      </c>
      <c r="AP102" s="144">
        <v>4.9074074074074072E-3</v>
      </c>
      <c r="AQ102" s="145">
        <v>0</v>
      </c>
      <c r="AR102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8</v>
      </c>
      <c r="AS102" s="112" t="str">
        <f>IF(Tabelle2[[#This Row],[Spalte37]]&lt;5, 1, IF(Tabelle2[[#This Row],[Spalte37]]&gt;4, ""))</f>
        <v/>
      </c>
      <c r="AT102" s="163">
        <v>34</v>
      </c>
      <c r="AU102" s="178" t="s">
        <v>960</v>
      </c>
      <c r="AV102" s="157">
        <v>7.1759259259259267E-3</v>
      </c>
      <c r="AW102" s="156">
        <v>5</v>
      </c>
      <c r="AX102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1</v>
      </c>
      <c r="AY102" s="120">
        <f>IF(Tabelle2[[#This Row],[Spalte43]]&lt;5, 1, IF(Tabelle2[[#This Row],[Spalte43]]&gt;4, ""))</f>
        <v>1</v>
      </c>
      <c r="AZ102" s="162">
        <v>24</v>
      </c>
      <c r="BA102" s="159">
        <v>19</v>
      </c>
      <c r="BB102" s="160">
        <v>6.6782407407407407E-3</v>
      </c>
      <c r="BC102" s="159">
        <v>2</v>
      </c>
      <c r="BD10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2" s="128" t="str">
        <f>IF(Tabelle2[[#This Row],[Spalte49]]&lt;5, 1, IF(Tabelle2[[#This Row],[Spalte49]]&gt;4, ""))</f>
        <v/>
      </c>
      <c r="BJ10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2" s="137" t="str">
        <f>IF(Tabelle2[[#This Row],[Spalte60]]&lt;5, 1, IF(Tabelle2[[#This Row],[Spalte60]]&gt;4, ""))</f>
        <v/>
      </c>
      <c r="BP10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2" s="65" t="str">
        <f>IF(Tabelle2[[#This Row],[Spalte66]]&lt;5, 1, IF(Tabelle2[[#This Row],[Spalte66]]&gt;4, ""))</f>
        <v/>
      </c>
      <c r="BV10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2" s="190" t="str">
        <f>IF(Tabelle2[[#This Row],[Spalte72]]&lt;5, 1, IF(Tabelle2[[#This Row],[Spalte72]]&gt;4, ""))</f>
        <v/>
      </c>
      <c r="CB10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2" s="35" t="str">
        <f>IF(Tabelle2[[#This Row],[Spalte78]]&lt;5, 1, IF(Tabelle2[[#This Row],[Spalte78]]&gt;4, ""))</f>
        <v/>
      </c>
      <c r="CH10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2" s="221" t="str">
        <f>IF(Tabelle2[[#This Row],[Spalte84]]&lt;5, 1, IF(Tabelle2[[#This Row],[Spalte84]]&gt;4, ""))</f>
        <v/>
      </c>
    </row>
    <row r="103" spans="1:87" x14ac:dyDescent="0.2">
      <c r="A103" t="s">
        <v>836</v>
      </c>
      <c r="B103" s="104" t="s">
        <v>1059</v>
      </c>
      <c r="C10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0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1.0567129629629629E-2</v>
      </c>
      <c r="F103" s="9">
        <f>Tabelle2[[#This Row],[Spalte4]]/Tabelle2[[#This Row],[Spalte3]]</f>
        <v>1.0567129629629629E-2</v>
      </c>
      <c r="G10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3" s="196" t="str">
        <f>IF(Tabelle2[[#This Row],[Spalte11]]&lt;5, 1, IF(Tabelle2[[#This Row],[Spalte11]]&gt;4, ""))</f>
        <v/>
      </c>
      <c r="T10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3" s="198" t="str">
        <f>IF(Tabelle2[[#This Row],[Spalte6]]&lt;5, 1, IF(Tabelle2[[#This Row],[Spalte6]]&gt;4, ""))</f>
        <v/>
      </c>
      <c r="Z10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3" s="199" t="str">
        <f>IF(Tabelle2[[#This Row],[Spalte17]]&lt;5, 1, IF(Tabelle2[[#This Row],[Spalte17]]&gt;4, ""))</f>
        <v/>
      </c>
      <c r="AF10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3" s="200" t="str">
        <f>IF(Tabelle2[[#This Row],[Spalte25]]&lt;5, 1, IF(Tabelle2[[#This Row],[Spalte25]]&gt;4, ""))</f>
        <v/>
      </c>
      <c r="AH103" s="95"/>
      <c r="AL10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3" s="96" t="str">
        <f>IF(Tabelle2[[#This Row],[Spalte31]]&lt;5, 1, IF(Tabelle2[[#This Row],[Spalte31]]&gt;4, ""))</f>
        <v/>
      </c>
      <c r="AR10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3" s="202" t="str">
        <f>IF(Tabelle2[[#This Row],[Spalte37]]&lt;5, 1, IF(Tabelle2[[#This Row],[Spalte37]]&gt;4, ""))</f>
        <v/>
      </c>
      <c r="AX10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3" s="203" t="str">
        <f>IF(Tabelle2[[#This Row],[Spalte43]]&lt;5, 1, IF(Tabelle2[[#This Row],[Spalte43]]&gt;4, ""))</f>
        <v/>
      </c>
      <c r="BD10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3" s="204" t="str">
        <f>IF(Tabelle2[[#This Row],[Spalte49]]&lt;5, 1, IF(Tabelle2[[#This Row],[Spalte49]]&gt;4, ""))</f>
        <v/>
      </c>
      <c r="BJ10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3" s="185" t="str">
        <f>IF(Tabelle2[[#This Row],[Spalte60]]&lt;5, 1, IF(Tabelle2[[#This Row],[Spalte60]]&gt;4, ""))</f>
        <v/>
      </c>
      <c r="BL103" s="70">
        <v>40</v>
      </c>
      <c r="BM103" s="170">
        <v>37</v>
      </c>
      <c r="BN103" s="12">
        <v>1.0567129629629629E-2</v>
      </c>
      <c r="BO103" s="170">
        <v>0</v>
      </c>
      <c r="BP10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3" s="199" t="str">
        <f>IF(Tabelle2[[#This Row],[Spalte66]]&lt;5, 1, IF(Tabelle2[[#This Row],[Spalte66]]&gt;4, ""))</f>
        <v/>
      </c>
      <c r="BV10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3" s="191" t="str">
        <f>IF(Tabelle2[[#This Row],[Spalte72]]&lt;5, 1, IF(Tabelle2[[#This Row],[Spalte72]]&gt;4, ""))</f>
        <v/>
      </c>
      <c r="CB10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3" s="79" t="str">
        <f>IF(Tabelle2[[#This Row],[Spalte78]]&lt;5, 1, IF(Tabelle2[[#This Row],[Spalte78]]&gt;4, ""))</f>
        <v/>
      </c>
      <c r="CH10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3" s="225" t="str">
        <f>IF(Tabelle2[[#This Row],[Spalte84]]&lt;5, 1, IF(Tabelle2[[#This Row],[Spalte84]]&gt;4, ""))</f>
        <v/>
      </c>
    </row>
    <row r="104" spans="1:87" x14ac:dyDescent="0.2">
      <c r="A104" t="s">
        <v>835</v>
      </c>
      <c r="B104" s="104" t="s">
        <v>949</v>
      </c>
      <c r="C10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10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3.3680555555555551E-3</v>
      </c>
      <c r="F104" s="9">
        <f>Tabelle2[[#This Row],[Spalte4]]/Tabelle2[[#This Row],[Spalte3]]</f>
        <v>3.3680555555555551E-3</v>
      </c>
      <c r="G10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4" s="44" t="str">
        <f>IF(Tabelle2[[#This Row],[Spalte11]]&lt;5, 1, IF(Tabelle2[[#This Row],[Spalte11]]&gt;4, ""))</f>
        <v/>
      </c>
      <c r="T10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4" s="40" t="str">
        <f>IF(Tabelle2[[#This Row],[Spalte6]]&lt;5, 1, IF(Tabelle2[[#This Row],[Spalte6]]&gt;4, ""))</f>
        <v/>
      </c>
      <c r="Z10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4" s="65" t="str">
        <f>IF(Tabelle2[[#This Row],[Spalte17]]&lt;5, 1, IF(Tabelle2[[#This Row],[Spalte17]]&gt;4, ""))</f>
        <v/>
      </c>
      <c r="AF10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4" s="80" t="str">
        <f>IF(Tabelle2[[#This Row],[Spalte25]]&lt;5, 1, IF(Tabelle2[[#This Row],[Spalte25]]&gt;4, ""))</f>
        <v/>
      </c>
      <c r="AH104" s="95"/>
      <c r="AL10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4" s="95" t="str">
        <f>IF(Tabelle2[[#This Row],[Spalte31]]&lt;5, 1, IF(Tabelle2[[#This Row],[Spalte31]]&gt;4, ""))</f>
        <v/>
      </c>
      <c r="AR10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4" s="112" t="str">
        <f>IF(Tabelle2[[#This Row],[Spalte37]]&lt;5, 1, IF(Tabelle2[[#This Row],[Spalte37]]&gt;4, ""))</f>
        <v/>
      </c>
      <c r="AX10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4" s="120" t="str">
        <f>IF(Tabelle2[[#This Row],[Spalte43]]&lt;5, 1, IF(Tabelle2[[#This Row],[Spalte43]]&gt;4, ""))</f>
        <v/>
      </c>
      <c r="AZ104" s="162">
        <v>10</v>
      </c>
      <c r="BA104" s="159">
        <v>5</v>
      </c>
      <c r="BB104" s="160">
        <v>3.3680555555555551E-3</v>
      </c>
      <c r="BC104" s="159">
        <v>0</v>
      </c>
      <c r="BD10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4" s="128" t="str">
        <f>IF(Tabelle2[[#This Row],[Spalte49]]&lt;5, 1, IF(Tabelle2[[#This Row],[Spalte49]]&gt;4, ""))</f>
        <v/>
      </c>
      <c r="BJ10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4" s="137" t="str">
        <f>IF(Tabelle2[[#This Row],[Spalte60]]&lt;5, 1, IF(Tabelle2[[#This Row],[Spalte60]]&gt;4, ""))</f>
        <v/>
      </c>
      <c r="BP10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4" s="65" t="str">
        <f>IF(Tabelle2[[#This Row],[Spalte66]]&lt;5, 1, IF(Tabelle2[[#This Row],[Spalte66]]&gt;4, ""))</f>
        <v/>
      </c>
      <c r="BV10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4" s="190" t="str">
        <f>IF(Tabelle2[[#This Row],[Spalte72]]&lt;5, 1, IF(Tabelle2[[#This Row],[Spalte72]]&gt;4, ""))</f>
        <v/>
      </c>
      <c r="CB10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4" s="35" t="str">
        <f>IF(Tabelle2[[#This Row],[Spalte78]]&lt;5, 1, IF(Tabelle2[[#This Row],[Spalte78]]&gt;4, ""))</f>
        <v/>
      </c>
      <c r="CH10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4" s="221" t="str">
        <f>IF(Tabelle2[[#This Row],[Spalte84]]&lt;5, 1, IF(Tabelle2[[#This Row],[Spalte84]]&gt;4, ""))</f>
        <v/>
      </c>
    </row>
    <row r="105" spans="1:87" x14ac:dyDescent="0.2">
      <c r="A105" t="s">
        <v>835</v>
      </c>
      <c r="B105" s="104" t="s">
        <v>1058</v>
      </c>
      <c r="C10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0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0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1.7094907407407409E-2</v>
      </c>
      <c r="F105" s="9">
        <f>Tabelle2[[#This Row],[Spalte4]]/Tabelle2[[#This Row],[Spalte3]]</f>
        <v>8.5474537037037047E-3</v>
      </c>
      <c r="G10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0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5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5" s="196" t="str">
        <f>IF(Tabelle2[[#This Row],[Spalte11]]&lt;5, 1, IF(Tabelle2[[#This Row],[Spalte11]]&gt;4, ""))</f>
        <v/>
      </c>
      <c r="T105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5" s="198" t="str">
        <f>IF(Tabelle2[[#This Row],[Spalte6]]&lt;5, 1, IF(Tabelle2[[#This Row],[Spalte6]]&gt;4, ""))</f>
        <v/>
      </c>
      <c r="Z105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5" s="199" t="str">
        <f>IF(Tabelle2[[#This Row],[Spalte17]]&lt;5, 1, IF(Tabelle2[[#This Row],[Spalte17]]&gt;4, ""))</f>
        <v/>
      </c>
      <c r="AF105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5" s="200" t="str">
        <f>IF(Tabelle2[[#This Row],[Spalte25]]&lt;5, 1, IF(Tabelle2[[#This Row],[Spalte25]]&gt;4, ""))</f>
        <v/>
      </c>
      <c r="AH105" s="95"/>
      <c r="AL105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5" s="96" t="str">
        <f>IF(Tabelle2[[#This Row],[Spalte31]]&lt;5, 1, IF(Tabelle2[[#This Row],[Spalte31]]&gt;4, ""))</f>
        <v/>
      </c>
      <c r="AR105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5" s="202" t="str">
        <f>IF(Tabelle2[[#This Row],[Spalte37]]&lt;5, 1, IF(Tabelle2[[#This Row],[Spalte37]]&gt;4, ""))</f>
        <v/>
      </c>
      <c r="AX105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5" s="203" t="str">
        <f>IF(Tabelle2[[#This Row],[Spalte43]]&lt;5, 1, IF(Tabelle2[[#This Row],[Spalte43]]&gt;4, ""))</f>
        <v/>
      </c>
      <c r="BD105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5" s="204" t="str">
        <f>IF(Tabelle2[[#This Row],[Spalte49]]&lt;5, 1, IF(Tabelle2[[#This Row],[Spalte49]]&gt;4, ""))</f>
        <v/>
      </c>
      <c r="BJ105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5" s="185" t="str">
        <f>IF(Tabelle2[[#This Row],[Spalte60]]&lt;5, 1, IF(Tabelle2[[#This Row],[Spalte60]]&gt;4, ""))</f>
        <v/>
      </c>
      <c r="BL105" s="70">
        <v>37</v>
      </c>
      <c r="BM105" s="170">
        <v>36</v>
      </c>
      <c r="BN105" s="12">
        <v>1.2372685185185186E-2</v>
      </c>
      <c r="BO105" s="170">
        <v>1</v>
      </c>
      <c r="BP105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5" s="199" t="str">
        <f>IF(Tabelle2[[#This Row],[Spalte66]]&lt;5, 1, IF(Tabelle2[[#This Row],[Spalte66]]&gt;4, ""))</f>
        <v/>
      </c>
      <c r="BR105" s="211">
        <v>22</v>
      </c>
      <c r="BS105" s="209">
        <v>17</v>
      </c>
      <c r="BT105" s="208">
        <v>4.7222222222222223E-3</v>
      </c>
      <c r="BU105" s="209">
        <v>0</v>
      </c>
      <c r="BV105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5" s="191" t="str">
        <f>IF(Tabelle2[[#This Row],[Spalte72]]&lt;5, 1, IF(Tabelle2[[#This Row],[Spalte72]]&gt;4, ""))</f>
        <v/>
      </c>
      <c r="CB105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5" s="79" t="str">
        <f>IF(Tabelle2[[#This Row],[Spalte78]]&lt;5, 1, IF(Tabelle2[[#This Row],[Spalte78]]&gt;4, ""))</f>
        <v/>
      </c>
      <c r="CH10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5" s="225" t="str">
        <f>IF(Tabelle2[[#This Row],[Spalte84]]&lt;5, 1, IF(Tabelle2[[#This Row],[Spalte84]]&gt;4, ""))</f>
        <v/>
      </c>
    </row>
    <row r="106" spans="1:87" x14ac:dyDescent="0.2">
      <c r="A106" t="s">
        <v>835</v>
      </c>
      <c r="B106" s="104" t="s">
        <v>905</v>
      </c>
      <c r="C10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10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6.7708333333333336E-3</v>
      </c>
      <c r="F106" s="9">
        <f>Tabelle2[[#This Row],[Spalte4]]/Tabelle2[[#This Row],[Spalte3]]</f>
        <v>6.7708333333333336E-3</v>
      </c>
      <c r="G10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6" s="44" t="str">
        <f>IF(Tabelle2[[#This Row],[Spalte11]]&lt;5, 1, IF(Tabelle2[[#This Row],[Spalte11]]&gt;4, ""))</f>
        <v/>
      </c>
      <c r="T10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6" s="40" t="str">
        <f>IF(Tabelle2[[#This Row],[Spalte6]]&lt;5, 1, IF(Tabelle2[[#This Row],[Spalte6]]&gt;4, ""))</f>
        <v/>
      </c>
      <c r="Z10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6" s="65" t="str">
        <f>IF(Tabelle2[[#This Row],[Spalte17]]&lt;5, 1, IF(Tabelle2[[#This Row],[Spalte17]]&gt;4, ""))</f>
        <v/>
      </c>
      <c r="AF10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6" s="80" t="str">
        <f>IF(Tabelle2[[#This Row],[Spalte25]]&lt;5, 1, IF(Tabelle2[[#This Row],[Spalte25]]&gt;4, ""))</f>
        <v/>
      </c>
      <c r="AH106" s="95"/>
      <c r="AL10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6" s="95" t="str">
        <f>IF(Tabelle2[[#This Row],[Spalte31]]&lt;5, 1, IF(Tabelle2[[#This Row],[Spalte31]]&gt;4, ""))</f>
        <v/>
      </c>
      <c r="AN106" s="143">
        <v>4</v>
      </c>
      <c r="AO106" s="145">
        <v>3</v>
      </c>
      <c r="AP106" s="144">
        <v>6.7708333333333336E-3</v>
      </c>
      <c r="AQ106" s="145">
        <v>0</v>
      </c>
      <c r="AR10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6" s="112" t="str">
        <f>IF(Tabelle2[[#This Row],[Spalte37]]&lt;5, 1, IF(Tabelle2[[#This Row],[Spalte37]]&gt;4, ""))</f>
        <v/>
      </c>
      <c r="AX10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6" s="120" t="str">
        <f>IF(Tabelle2[[#This Row],[Spalte43]]&lt;5, 1, IF(Tabelle2[[#This Row],[Spalte43]]&gt;4, ""))</f>
        <v/>
      </c>
      <c r="BD10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6" s="128" t="str">
        <f>IF(Tabelle2[[#This Row],[Spalte49]]&lt;5, 1, IF(Tabelle2[[#This Row],[Spalte49]]&gt;4, ""))</f>
        <v/>
      </c>
      <c r="BJ10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6" s="137" t="str">
        <f>IF(Tabelle2[[#This Row],[Spalte60]]&lt;5, 1, IF(Tabelle2[[#This Row],[Spalte60]]&gt;4, ""))</f>
        <v/>
      </c>
      <c r="BP10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6" s="65" t="str">
        <f>IF(Tabelle2[[#This Row],[Spalte66]]&lt;5, 1, IF(Tabelle2[[#This Row],[Spalte66]]&gt;4, ""))</f>
        <v/>
      </c>
      <c r="BV10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6" s="190" t="str">
        <f>IF(Tabelle2[[#This Row],[Spalte72]]&lt;5, 1, IF(Tabelle2[[#This Row],[Spalte72]]&gt;4, ""))</f>
        <v/>
      </c>
      <c r="CB10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6" s="35" t="str">
        <f>IF(Tabelle2[[#This Row],[Spalte78]]&lt;5, 1, IF(Tabelle2[[#This Row],[Spalte78]]&gt;4, ""))</f>
        <v/>
      </c>
      <c r="CH10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6" s="221" t="str">
        <f>IF(Tabelle2[[#This Row],[Spalte84]]&lt;5, 1, IF(Tabelle2[[#This Row],[Spalte84]]&gt;4, ""))</f>
        <v/>
      </c>
    </row>
    <row r="107" spans="1:87" x14ac:dyDescent="0.2">
      <c r="A107" t="s">
        <v>835</v>
      </c>
      <c r="B107" s="104" t="s">
        <v>906</v>
      </c>
      <c r="C10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10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6.805555555555556E-3</v>
      </c>
      <c r="F107" s="9">
        <f>Tabelle2[[#This Row],[Spalte4]]/Tabelle2[[#This Row],[Spalte3]]</f>
        <v>6.805555555555556E-3</v>
      </c>
      <c r="G10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7" s="44" t="str">
        <f>IF(Tabelle2[[#This Row],[Spalte11]]&lt;5, 1, IF(Tabelle2[[#This Row],[Spalte11]]&gt;4, ""))</f>
        <v/>
      </c>
      <c r="T10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7" s="40" t="str">
        <f>IF(Tabelle2[[#This Row],[Spalte6]]&lt;5, 1, IF(Tabelle2[[#This Row],[Spalte6]]&gt;4, ""))</f>
        <v/>
      </c>
      <c r="Z10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7" s="65" t="str">
        <f>IF(Tabelle2[[#This Row],[Spalte17]]&lt;5, 1, IF(Tabelle2[[#This Row],[Spalte17]]&gt;4, ""))</f>
        <v/>
      </c>
      <c r="AF10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7" s="80" t="str">
        <f>IF(Tabelle2[[#This Row],[Spalte25]]&lt;5, 1, IF(Tabelle2[[#This Row],[Spalte25]]&gt;4, ""))</f>
        <v/>
      </c>
      <c r="AH107" s="95"/>
      <c r="AL10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7" s="95" t="str">
        <f>IF(Tabelle2[[#This Row],[Spalte31]]&lt;5, 1, IF(Tabelle2[[#This Row],[Spalte31]]&gt;4, ""))</f>
        <v/>
      </c>
      <c r="AN107" s="143">
        <v>5</v>
      </c>
      <c r="AO107" s="145">
        <v>4</v>
      </c>
      <c r="AP107" s="144">
        <v>6.805555555555556E-3</v>
      </c>
      <c r="AQ107" s="145">
        <v>0</v>
      </c>
      <c r="AR10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7" s="112" t="str">
        <f>IF(Tabelle2[[#This Row],[Spalte37]]&lt;5, 1, IF(Tabelle2[[#This Row],[Spalte37]]&gt;4, ""))</f>
        <v/>
      </c>
      <c r="AX10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7" s="120" t="str">
        <f>IF(Tabelle2[[#This Row],[Spalte43]]&lt;5, 1, IF(Tabelle2[[#This Row],[Spalte43]]&gt;4, ""))</f>
        <v/>
      </c>
      <c r="BD10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7" s="128" t="str">
        <f>IF(Tabelle2[[#This Row],[Spalte49]]&lt;5, 1, IF(Tabelle2[[#This Row],[Spalte49]]&gt;4, ""))</f>
        <v/>
      </c>
      <c r="BJ10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7" s="137" t="str">
        <f>IF(Tabelle2[[#This Row],[Spalte60]]&lt;5, 1, IF(Tabelle2[[#This Row],[Spalte60]]&gt;4, ""))</f>
        <v/>
      </c>
      <c r="BP10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7" s="65" t="str">
        <f>IF(Tabelle2[[#This Row],[Spalte66]]&lt;5, 1, IF(Tabelle2[[#This Row],[Spalte66]]&gt;4, ""))</f>
        <v/>
      </c>
      <c r="BV10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7" s="190" t="str">
        <f>IF(Tabelle2[[#This Row],[Spalte72]]&lt;5, 1, IF(Tabelle2[[#This Row],[Spalte72]]&gt;4, ""))</f>
        <v/>
      </c>
      <c r="CB10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7" s="35" t="str">
        <f>IF(Tabelle2[[#This Row],[Spalte78]]&lt;5, 1, IF(Tabelle2[[#This Row],[Spalte78]]&gt;4, ""))</f>
        <v/>
      </c>
      <c r="CH10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7" s="221" t="str">
        <f>IF(Tabelle2[[#This Row],[Spalte84]]&lt;5, 1, IF(Tabelle2[[#This Row],[Spalte84]]&gt;4, ""))</f>
        <v/>
      </c>
    </row>
    <row r="108" spans="1:87" x14ac:dyDescent="0.2">
      <c r="A108" t="s">
        <v>836</v>
      </c>
      <c r="B108" s="104" t="s">
        <v>935</v>
      </c>
      <c r="C10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0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2.0162037037037041E-2</v>
      </c>
      <c r="F108" s="9">
        <f>Tabelle2[[#This Row],[Spalte4]]/Tabelle2[[#This Row],[Spalte3]]</f>
        <v>2.0162037037037041E-2</v>
      </c>
      <c r="G10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0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0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8" s="44" t="str">
        <f>IF(Tabelle2[[#This Row],[Spalte11]]&lt;5, 1, IF(Tabelle2[[#This Row],[Spalte11]]&gt;4, ""))</f>
        <v/>
      </c>
      <c r="T10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8" s="40" t="str">
        <f>IF(Tabelle2[[#This Row],[Spalte6]]&lt;5, 1, IF(Tabelle2[[#This Row],[Spalte6]]&gt;4, ""))</f>
        <v/>
      </c>
      <c r="Z10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8" s="65" t="str">
        <f>IF(Tabelle2[[#This Row],[Spalte17]]&lt;5, 1, IF(Tabelle2[[#This Row],[Spalte17]]&gt;4, ""))</f>
        <v/>
      </c>
      <c r="AF10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8" s="80" t="str">
        <f>IF(Tabelle2[[#This Row],[Spalte25]]&lt;5, 1, IF(Tabelle2[[#This Row],[Spalte25]]&gt;4, ""))</f>
        <v/>
      </c>
      <c r="AH108" s="95"/>
      <c r="AL10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8" s="95" t="str">
        <f>IF(Tabelle2[[#This Row],[Spalte31]]&lt;5, 1, IF(Tabelle2[[#This Row],[Spalte31]]&gt;4, ""))</f>
        <v/>
      </c>
      <c r="AR10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8" s="112" t="str">
        <f>IF(Tabelle2[[#This Row],[Spalte37]]&lt;5, 1, IF(Tabelle2[[#This Row],[Spalte37]]&gt;4, ""))</f>
        <v/>
      </c>
      <c r="AT108" s="163">
        <v>15</v>
      </c>
      <c r="AU108" s="156">
        <v>25</v>
      </c>
      <c r="AV108" s="157">
        <v>2.0162037037037041E-2</v>
      </c>
      <c r="AW108" s="156">
        <v>3</v>
      </c>
      <c r="AX108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10</v>
      </c>
      <c r="AY108" s="120" t="str">
        <f>IF(Tabelle2[[#This Row],[Spalte43]]&lt;5, 1, IF(Tabelle2[[#This Row],[Spalte43]]&gt;4, ""))</f>
        <v/>
      </c>
      <c r="BD10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8" s="128" t="str">
        <f>IF(Tabelle2[[#This Row],[Spalte49]]&lt;5, 1, IF(Tabelle2[[#This Row],[Spalte49]]&gt;4, ""))</f>
        <v/>
      </c>
      <c r="BJ10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8" s="137" t="str">
        <f>IF(Tabelle2[[#This Row],[Spalte60]]&lt;5, 1, IF(Tabelle2[[#This Row],[Spalte60]]&gt;4, ""))</f>
        <v/>
      </c>
      <c r="BP10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8" s="65" t="str">
        <f>IF(Tabelle2[[#This Row],[Spalte66]]&lt;5, 1, IF(Tabelle2[[#This Row],[Spalte66]]&gt;4, ""))</f>
        <v/>
      </c>
      <c r="BV10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8" s="190" t="str">
        <f>IF(Tabelle2[[#This Row],[Spalte72]]&lt;5, 1, IF(Tabelle2[[#This Row],[Spalte72]]&gt;4, ""))</f>
        <v/>
      </c>
      <c r="CB10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8" s="35" t="str">
        <f>IF(Tabelle2[[#This Row],[Spalte78]]&lt;5, 1, IF(Tabelle2[[#This Row],[Spalte78]]&gt;4, ""))</f>
        <v/>
      </c>
      <c r="CH10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8" s="221" t="str">
        <f>IF(Tabelle2[[#This Row],[Spalte84]]&lt;5, 1, IF(Tabelle2[[#This Row],[Spalte84]]&gt;4, ""))</f>
        <v/>
      </c>
    </row>
    <row r="109" spans="1:87" x14ac:dyDescent="0.2">
      <c r="A109" t="s">
        <v>835</v>
      </c>
      <c r="B109" s="104" t="s">
        <v>777</v>
      </c>
      <c r="C10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0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0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2.2800925925925922E-3</v>
      </c>
      <c r="F109" s="9">
        <f>Tabelle2[[#This Row],[Spalte4]]/Tabelle2[[#This Row],[Spalte3]]</f>
        <v>2.2800925925925922E-3</v>
      </c>
      <c r="G10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0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0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0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09" s="44" t="str">
        <f>IF(Tabelle2[[#This Row],[Spalte11]]&lt;5, 1, IF(Tabelle2[[#This Row],[Spalte11]]&gt;4, ""))</f>
        <v/>
      </c>
      <c r="P109" s="54">
        <v>17</v>
      </c>
      <c r="Q109" s="168">
        <v>13</v>
      </c>
      <c r="R109" s="33">
        <v>2.2800925925925922E-3</v>
      </c>
      <c r="S109" s="31">
        <v>0</v>
      </c>
      <c r="T10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09" s="50" t="str">
        <f>IF(Tabelle2[[#This Row],[Spalte6]]&lt;5, 1, IF(Tabelle2[[#This Row],[Spalte6]]&gt;4, ""))</f>
        <v/>
      </c>
      <c r="Z10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09" s="65" t="str">
        <f>IF(Tabelle2[[#This Row],[Spalte17]]&lt;5, 1, IF(Tabelle2[[#This Row],[Spalte17]]&gt;4, ""))</f>
        <v/>
      </c>
      <c r="AF10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09" s="80" t="str">
        <f>IF(Tabelle2[[#This Row],[Spalte25]]&lt;5, 1, IF(Tabelle2[[#This Row],[Spalte25]]&gt;4, ""))</f>
        <v/>
      </c>
      <c r="AH109" s="95"/>
      <c r="AL10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09" s="95" t="str">
        <f>IF(Tabelle2[[#This Row],[Spalte31]]&lt;5, 1, IF(Tabelle2[[#This Row],[Spalte31]]&gt;4, ""))</f>
        <v/>
      </c>
      <c r="AR10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09" s="112" t="str">
        <f>IF(Tabelle2[[#This Row],[Spalte37]]&lt;5, 1, IF(Tabelle2[[#This Row],[Spalte37]]&gt;4, ""))</f>
        <v/>
      </c>
      <c r="AX10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09" s="120" t="str">
        <f>IF(Tabelle2[[#This Row],[Spalte43]]&lt;5, 1, IF(Tabelle2[[#This Row],[Spalte43]]&gt;4, ""))</f>
        <v/>
      </c>
      <c r="BD10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09" s="128" t="str">
        <f>IF(Tabelle2[[#This Row],[Spalte49]]&lt;5, 1, IF(Tabelle2[[#This Row],[Spalte49]]&gt;4, ""))</f>
        <v/>
      </c>
      <c r="BJ10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09" s="137" t="str">
        <f>IF(Tabelle2[[#This Row],[Spalte60]]&lt;5, 1, IF(Tabelle2[[#This Row],[Spalte60]]&gt;4, ""))</f>
        <v/>
      </c>
      <c r="BP10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09" s="65" t="str">
        <f>IF(Tabelle2[[#This Row],[Spalte66]]&lt;5, 1, IF(Tabelle2[[#This Row],[Spalte66]]&gt;4, ""))</f>
        <v/>
      </c>
      <c r="BV10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09" s="190" t="str">
        <f>IF(Tabelle2[[#This Row],[Spalte72]]&lt;5, 1, IF(Tabelle2[[#This Row],[Spalte72]]&gt;4, ""))</f>
        <v/>
      </c>
      <c r="CB10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09" s="35" t="str">
        <f>IF(Tabelle2[[#This Row],[Spalte78]]&lt;5, 1, IF(Tabelle2[[#This Row],[Spalte78]]&gt;4, ""))</f>
        <v/>
      </c>
      <c r="CH10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09" s="221" t="str">
        <f>IF(Tabelle2[[#This Row],[Spalte84]]&lt;5, 1, IF(Tabelle2[[#This Row],[Spalte84]]&gt;4, ""))</f>
        <v/>
      </c>
    </row>
    <row r="110" spans="1:87" x14ac:dyDescent="0.2">
      <c r="B110" s="260" t="s">
        <v>5</v>
      </c>
      <c r="K110" s="30"/>
      <c r="L110" s="34"/>
      <c r="M110" s="30"/>
      <c r="N11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0" s="44" t="str">
        <f>IF(Tabelle2[[#This Row],[Spalte11]]&lt;5, 1, IF(Tabelle2[[#This Row],[Spalte11]]&gt;4, ""))</f>
        <v/>
      </c>
      <c r="Q110" s="32"/>
      <c r="R110" s="32"/>
      <c r="S110" s="32"/>
      <c r="T11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0" s="50" t="str">
        <f>IF(Tabelle2[[#This Row],[Spalte6]]&lt;5, 1, IF(Tabelle2[[#This Row],[Spalte6]]&gt;4, ""))</f>
        <v/>
      </c>
      <c r="Z11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0" s="65" t="str">
        <f>IF(Tabelle2[[#This Row],[Spalte17]]&lt;5, 1, IF(Tabelle2[[#This Row],[Spalte17]]&gt;4, ""))</f>
        <v/>
      </c>
      <c r="AF11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0" s="80" t="str">
        <f>IF(Tabelle2[[#This Row],[Spalte25]]&lt;5, 1, IF(Tabelle2[[#This Row],[Spalte25]]&gt;4, ""))</f>
        <v/>
      </c>
      <c r="AH110" s="95"/>
      <c r="AL11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0" s="95" t="str">
        <f>IF(Tabelle2[[#This Row],[Spalte31]]&lt;5, 1, IF(Tabelle2[[#This Row],[Spalte31]]&gt;4, ""))</f>
        <v/>
      </c>
      <c r="AR11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0" s="112" t="str">
        <f>IF(Tabelle2[[#This Row],[Spalte37]]&lt;5, 1, IF(Tabelle2[[#This Row],[Spalte37]]&gt;4, ""))</f>
        <v/>
      </c>
      <c r="AX11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0" s="120" t="str">
        <f>IF(Tabelle2[[#This Row],[Spalte43]]&lt;5, 1, IF(Tabelle2[[#This Row],[Spalte43]]&gt;4, ""))</f>
        <v/>
      </c>
      <c r="BD11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0" s="128" t="str">
        <f>IF(Tabelle2[[#This Row],[Spalte49]]&lt;5, 1, IF(Tabelle2[[#This Row],[Spalte49]]&gt;4, ""))</f>
        <v/>
      </c>
      <c r="BJ11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0" s="137" t="str">
        <f>IF(Tabelle2[[#This Row],[Spalte60]]&lt;5, 1, IF(Tabelle2[[#This Row],[Spalte60]]&gt;4, ""))</f>
        <v/>
      </c>
      <c r="BP11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0" s="65" t="str">
        <f>IF(Tabelle2[[#This Row],[Spalte66]]&lt;5, 1, IF(Tabelle2[[#This Row],[Spalte66]]&gt;4, ""))</f>
        <v/>
      </c>
      <c r="BV11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0" s="190" t="str">
        <f>IF(Tabelle2[[#This Row],[Spalte72]]&lt;5, 1, IF(Tabelle2[[#This Row],[Spalte72]]&gt;4, ""))</f>
        <v/>
      </c>
      <c r="CB11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0" s="35" t="str">
        <f>IF(Tabelle2[[#This Row],[Spalte78]]&lt;5, 1, IF(Tabelle2[[#This Row],[Spalte78]]&gt;4, ""))</f>
        <v/>
      </c>
      <c r="CH11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0" s="221" t="str">
        <f>IF(Tabelle2[[#This Row],[Spalte84]]&lt;5, 1, IF(Tabelle2[[#This Row],[Spalte84]]&gt;4, ""))</f>
        <v/>
      </c>
    </row>
    <row r="111" spans="1:87" x14ac:dyDescent="0.2">
      <c r="A111" t="s">
        <v>835</v>
      </c>
      <c r="B111" s="104" t="s">
        <v>891</v>
      </c>
      <c r="C11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1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1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2.9548611111111109E-2</v>
      </c>
      <c r="F111" s="9">
        <f>Tabelle2[[#This Row],[Spalte4]]/Tabelle2[[#This Row],[Spalte3]]</f>
        <v>1.4774305555555554E-2</v>
      </c>
      <c r="G11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1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1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1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1" s="44" t="str">
        <f>IF(Tabelle2[[#This Row],[Spalte11]]&lt;5, 1, IF(Tabelle2[[#This Row],[Spalte11]]&gt;4, ""))</f>
        <v/>
      </c>
      <c r="T11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1" s="40" t="str">
        <f>IF(Tabelle2[[#This Row],[Spalte6]]&lt;5, 1, IF(Tabelle2[[#This Row],[Spalte6]]&gt;4, ""))</f>
        <v/>
      </c>
      <c r="Z11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1" s="65" t="str">
        <f>IF(Tabelle2[[#This Row],[Spalte17]]&lt;5, 1, IF(Tabelle2[[#This Row],[Spalte17]]&gt;4, ""))</f>
        <v/>
      </c>
      <c r="AF11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1" s="80" t="str">
        <f>IF(Tabelle2[[#This Row],[Spalte25]]&lt;5, 1, IF(Tabelle2[[#This Row],[Spalte25]]&gt;4, ""))</f>
        <v/>
      </c>
      <c r="AH111" s="264">
        <v>9</v>
      </c>
      <c r="AI111" s="99">
        <v>17</v>
      </c>
      <c r="AJ111" s="100">
        <v>1.6458333333333332E-2</v>
      </c>
      <c r="AK111" s="99">
        <v>0</v>
      </c>
      <c r="AL11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1" s="95" t="str">
        <f>IF(Tabelle2[[#This Row],[Spalte31]]&lt;5, 1, IF(Tabelle2[[#This Row],[Spalte31]]&gt;4, ""))</f>
        <v/>
      </c>
      <c r="AN111" s="143">
        <v>10</v>
      </c>
      <c r="AO111" s="145">
        <v>12</v>
      </c>
      <c r="AP111" s="144">
        <v>1.3090277777777779E-2</v>
      </c>
      <c r="AQ111" s="145">
        <v>3</v>
      </c>
      <c r="AR11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1" s="112" t="str">
        <f>IF(Tabelle2[[#This Row],[Spalte37]]&lt;5, 1, IF(Tabelle2[[#This Row],[Spalte37]]&gt;4, ""))</f>
        <v/>
      </c>
      <c r="AX11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1" s="120" t="str">
        <f>IF(Tabelle2[[#This Row],[Spalte43]]&lt;5, 1, IF(Tabelle2[[#This Row],[Spalte43]]&gt;4, ""))</f>
        <v/>
      </c>
      <c r="BD11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1" s="128" t="str">
        <f>IF(Tabelle2[[#This Row],[Spalte49]]&lt;5, 1, IF(Tabelle2[[#This Row],[Spalte49]]&gt;4, ""))</f>
        <v/>
      </c>
      <c r="BJ11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1" s="137" t="str">
        <f>IF(Tabelle2[[#This Row],[Spalte60]]&lt;5, 1, IF(Tabelle2[[#This Row],[Spalte60]]&gt;4, ""))</f>
        <v/>
      </c>
      <c r="BP11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1" s="65" t="str">
        <f>IF(Tabelle2[[#This Row],[Spalte66]]&lt;5, 1, IF(Tabelle2[[#This Row],[Spalte66]]&gt;4, ""))</f>
        <v/>
      </c>
      <c r="BV11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1" s="190" t="str">
        <f>IF(Tabelle2[[#This Row],[Spalte72]]&lt;5, 1, IF(Tabelle2[[#This Row],[Spalte72]]&gt;4, ""))</f>
        <v/>
      </c>
      <c r="CB11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1" s="35" t="str">
        <f>IF(Tabelle2[[#This Row],[Spalte78]]&lt;5, 1, IF(Tabelle2[[#This Row],[Spalte78]]&gt;4, ""))</f>
        <v/>
      </c>
      <c r="CH11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1" s="221" t="str">
        <f>IF(Tabelle2[[#This Row],[Spalte84]]&lt;5, 1, IF(Tabelle2[[#This Row],[Spalte84]]&gt;4, ""))</f>
        <v/>
      </c>
    </row>
    <row r="112" spans="1:87" x14ac:dyDescent="0.2">
      <c r="A112" t="s">
        <v>835</v>
      </c>
      <c r="B112" s="105" t="s">
        <v>46</v>
      </c>
      <c r="C11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1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1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5.7523148148148143E-3</v>
      </c>
      <c r="F112" s="9">
        <f>Tabelle2[[#This Row],[Spalte4]]/Tabelle2[[#This Row],[Spalte3]]</f>
        <v>5.7523148148148143E-3</v>
      </c>
      <c r="G11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1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1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J112" s="45">
        <v>26</v>
      </c>
      <c r="K112" s="166">
        <v>28</v>
      </c>
      <c r="L112" s="46">
        <v>5.7523148148148143E-3</v>
      </c>
      <c r="M112" s="30">
        <v>1</v>
      </c>
      <c r="N112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3</v>
      </c>
      <c r="O112" s="44">
        <f>IF(Tabelle2[[#This Row],[Spalte11]]&lt;5, 1, IF(Tabelle2[[#This Row],[Spalte11]]&gt;4, ""))</f>
        <v>1</v>
      </c>
      <c r="Q112" s="32"/>
      <c r="R112" s="32"/>
      <c r="S112" s="31"/>
      <c r="T112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2" s="56" t="str">
        <f>IF(Tabelle2[[#This Row],[Spalte6]]&lt;5, 1, IF(Tabelle2[[#This Row],[Spalte6]]&gt;4, ""))</f>
        <v/>
      </c>
      <c r="Z11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2" s="65" t="str">
        <f>IF(Tabelle2[[#This Row],[Spalte17]]&lt;5, 1, IF(Tabelle2[[#This Row],[Spalte17]]&gt;4, ""))</f>
        <v/>
      </c>
      <c r="AF11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2" s="80" t="str">
        <f>IF(Tabelle2[[#This Row],[Spalte25]]&lt;5, 1, IF(Tabelle2[[#This Row],[Spalte25]]&gt;4, ""))</f>
        <v/>
      </c>
      <c r="AH112" s="95"/>
      <c r="AL11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2" s="95" t="str">
        <f>IF(Tabelle2[[#This Row],[Spalte31]]&lt;5, 1, IF(Tabelle2[[#This Row],[Spalte31]]&gt;4, ""))</f>
        <v/>
      </c>
      <c r="AR11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2" s="112" t="str">
        <f>IF(Tabelle2[[#This Row],[Spalte37]]&lt;5, 1, IF(Tabelle2[[#This Row],[Spalte37]]&gt;4, ""))</f>
        <v/>
      </c>
      <c r="AX11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2" s="120" t="str">
        <f>IF(Tabelle2[[#This Row],[Spalte43]]&lt;5, 1, IF(Tabelle2[[#This Row],[Spalte43]]&gt;4, ""))</f>
        <v/>
      </c>
      <c r="BD11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2" s="128" t="str">
        <f>IF(Tabelle2[[#This Row],[Spalte49]]&lt;5, 1, IF(Tabelle2[[#This Row],[Spalte49]]&gt;4, ""))</f>
        <v/>
      </c>
      <c r="BJ11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2" s="137" t="str">
        <f>IF(Tabelle2[[#This Row],[Spalte60]]&lt;5, 1, IF(Tabelle2[[#This Row],[Spalte60]]&gt;4, ""))</f>
        <v/>
      </c>
      <c r="BP11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2" s="65" t="str">
        <f>IF(Tabelle2[[#This Row],[Spalte66]]&lt;5, 1, IF(Tabelle2[[#This Row],[Spalte66]]&gt;4, ""))</f>
        <v/>
      </c>
      <c r="BV11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2" s="190" t="str">
        <f>IF(Tabelle2[[#This Row],[Spalte72]]&lt;5, 1, IF(Tabelle2[[#This Row],[Spalte72]]&gt;4, ""))</f>
        <v/>
      </c>
      <c r="CB11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2" s="35" t="str">
        <f>IF(Tabelle2[[#This Row],[Spalte78]]&lt;5, 1, IF(Tabelle2[[#This Row],[Spalte78]]&gt;4, ""))</f>
        <v/>
      </c>
      <c r="CH11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2" s="221" t="str">
        <f>IF(Tabelle2[[#This Row],[Spalte84]]&lt;5, 1, IF(Tabelle2[[#This Row],[Spalte84]]&gt;4, ""))</f>
        <v/>
      </c>
    </row>
    <row r="113" spans="1:87" x14ac:dyDescent="0.2">
      <c r="A113" t="s">
        <v>835</v>
      </c>
      <c r="B113" s="105" t="s">
        <v>56</v>
      </c>
      <c r="C11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1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1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8.1018518518518516E-5</v>
      </c>
      <c r="F113" s="9">
        <f>Tabelle2[[#This Row],[Spalte4]]/Tabelle2[[#This Row],[Spalte3]]</f>
        <v>8.1018518518518516E-5</v>
      </c>
      <c r="G11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1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1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13" s="45">
        <v>24</v>
      </c>
      <c r="K113" s="166">
        <v>20</v>
      </c>
      <c r="L113" s="46">
        <v>8.1018518518518516E-5</v>
      </c>
      <c r="M113" s="30">
        <v>0</v>
      </c>
      <c r="N11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3" s="44" t="str">
        <f>IF(Tabelle2[[#This Row],[Spalte11]]&lt;5, 1, IF(Tabelle2[[#This Row],[Spalte11]]&gt;4, ""))</f>
        <v/>
      </c>
      <c r="Q113" s="32"/>
      <c r="R113" s="32"/>
      <c r="S113" s="31"/>
      <c r="T113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3" s="56" t="str">
        <f>IF(Tabelle2[[#This Row],[Spalte6]]&lt;5, 1, IF(Tabelle2[[#This Row],[Spalte6]]&gt;4, ""))</f>
        <v/>
      </c>
      <c r="Z11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3" s="65" t="str">
        <f>IF(Tabelle2[[#This Row],[Spalte17]]&lt;5, 1, IF(Tabelle2[[#This Row],[Spalte17]]&gt;4, ""))</f>
        <v/>
      </c>
      <c r="AF11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3" s="80" t="str">
        <f>IF(Tabelle2[[#This Row],[Spalte25]]&lt;5, 1, IF(Tabelle2[[#This Row],[Spalte25]]&gt;4, ""))</f>
        <v/>
      </c>
      <c r="AH113" s="95"/>
      <c r="AL11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3" s="95" t="str">
        <f>IF(Tabelle2[[#This Row],[Spalte31]]&lt;5, 1, IF(Tabelle2[[#This Row],[Spalte31]]&gt;4, ""))</f>
        <v/>
      </c>
      <c r="AR11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3" s="112" t="str">
        <f>IF(Tabelle2[[#This Row],[Spalte37]]&lt;5, 1, IF(Tabelle2[[#This Row],[Spalte37]]&gt;4, ""))</f>
        <v/>
      </c>
      <c r="AX11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3" s="120" t="str">
        <f>IF(Tabelle2[[#This Row],[Spalte43]]&lt;5, 1, IF(Tabelle2[[#This Row],[Spalte43]]&gt;4, ""))</f>
        <v/>
      </c>
      <c r="BD11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3" s="128" t="str">
        <f>IF(Tabelle2[[#This Row],[Spalte49]]&lt;5, 1, IF(Tabelle2[[#This Row],[Spalte49]]&gt;4, ""))</f>
        <v/>
      </c>
      <c r="BJ11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3" s="137" t="str">
        <f>IF(Tabelle2[[#This Row],[Spalte60]]&lt;5, 1, IF(Tabelle2[[#This Row],[Spalte60]]&gt;4, ""))</f>
        <v/>
      </c>
      <c r="BP11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3" s="65" t="str">
        <f>IF(Tabelle2[[#This Row],[Spalte66]]&lt;5, 1, IF(Tabelle2[[#This Row],[Spalte66]]&gt;4, ""))</f>
        <v/>
      </c>
      <c r="BV11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3" s="190" t="str">
        <f>IF(Tabelle2[[#This Row],[Spalte72]]&lt;5, 1, IF(Tabelle2[[#This Row],[Spalte72]]&gt;4, ""))</f>
        <v/>
      </c>
      <c r="CB11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3" s="35" t="str">
        <f>IF(Tabelle2[[#This Row],[Spalte78]]&lt;5, 1, IF(Tabelle2[[#This Row],[Spalte78]]&gt;4, ""))</f>
        <v/>
      </c>
      <c r="CH11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3" s="221" t="str">
        <f>IF(Tabelle2[[#This Row],[Spalte84]]&lt;5, 1, IF(Tabelle2[[#This Row],[Spalte84]]&gt;4, ""))</f>
        <v/>
      </c>
    </row>
    <row r="114" spans="1:87" x14ac:dyDescent="0.2">
      <c r="B114" s="260" t="s">
        <v>6</v>
      </c>
      <c r="K114" s="30"/>
      <c r="L114" s="34"/>
      <c r="M114" s="30"/>
      <c r="N11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4" s="44" t="str">
        <f>IF(Tabelle2[[#This Row],[Spalte11]]&lt;5, 1, IF(Tabelle2[[#This Row],[Spalte11]]&gt;4, ""))</f>
        <v/>
      </c>
      <c r="Q114" s="32"/>
      <c r="R114" s="32"/>
      <c r="S114" s="32"/>
      <c r="T114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4" s="50" t="str">
        <f>IF(Tabelle2[[#This Row],[Spalte6]]&lt;5, 1, IF(Tabelle2[[#This Row],[Spalte6]]&gt;4, ""))</f>
        <v/>
      </c>
      <c r="Z11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4" s="65" t="str">
        <f>IF(Tabelle2[[#This Row],[Spalte17]]&lt;5, 1, IF(Tabelle2[[#This Row],[Spalte17]]&gt;4, ""))</f>
        <v/>
      </c>
      <c r="AF11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4" s="80" t="str">
        <f>IF(Tabelle2[[#This Row],[Spalte25]]&lt;5, 1, IF(Tabelle2[[#This Row],[Spalte25]]&gt;4, ""))</f>
        <v/>
      </c>
      <c r="AH114" s="95"/>
      <c r="AL11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4" s="95" t="str">
        <f>IF(Tabelle2[[#This Row],[Spalte31]]&lt;5, 1, IF(Tabelle2[[#This Row],[Spalte31]]&gt;4, ""))</f>
        <v/>
      </c>
      <c r="AR11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4" s="112" t="str">
        <f>IF(Tabelle2[[#This Row],[Spalte37]]&lt;5, 1, IF(Tabelle2[[#This Row],[Spalte37]]&gt;4, ""))</f>
        <v/>
      </c>
      <c r="AX11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4" s="120" t="str">
        <f>IF(Tabelle2[[#This Row],[Spalte43]]&lt;5, 1, IF(Tabelle2[[#This Row],[Spalte43]]&gt;4, ""))</f>
        <v/>
      </c>
      <c r="BD11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4" s="128" t="str">
        <f>IF(Tabelle2[[#This Row],[Spalte49]]&lt;5, 1, IF(Tabelle2[[#This Row],[Spalte49]]&gt;4, ""))</f>
        <v/>
      </c>
      <c r="BJ11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4" s="137" t="str">
        <f>IF(Tabelle2[[#This Row],[Spalte60]]&lt;5, 1, IF(Tabelle2[[#This Row],[Spalte60]]&gt;4, ""))</f>
        <v/>
      </c>
      <c r="BP11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4" s="65" t="str">
        <f>IF(Tabelle2[[#This Row],[Spalte66]]&lt;5, 1, IF(Tabelle2[[#This Row],[Spalte66]]&gt;4, ""))</f>
        <v/>
      </c>
      <c r="BV11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4" s="190" t="str">
        <f>IF(Tabelle2[[#This Row],[Spalte72]]&lt;5, 1, IF(Tabelle2[[#This Row],[Spalte72]]&gt;4, ""))</f>
        <v/>
      </c>
      <c r="CB11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4" s="35" t="str">
        <f>IF(Tabelle2[[#This Row],[Spalte78]]&lt;5, 1, IF(Tabelle2[[#This Row],[Spalte78]]&gt;4, ""))</f>
        <v/>
      </c>
      <c r="CH11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4" s="221" t="str">
        <f>IF(Tabelle2[[#This Row],[Spalte84]]&lt;5, 1, IF(Tabelle2[[#This Row],[Spalte84]]&gt;4, ""))</f>
        <v/>
      </c>
    </row>
    <row r="115" spans="1:87" x14ac:dyDescent="0.2">
      <c r="A115" t="s">
        <v>835</v>
      </c>
      <c r="B115" s="104" t="s">
        <v>909</v>
      </c>
      <c r="C11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1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11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1.8171296296296297E-3</v>
      </c>
      <c r="F115" s="9">
        <f>Tabelle2[[#This Row],[Spalte4]]/Tabelle2[[#This Row],[Spalte3]]</f>
        <v>1.8171296296296297E-3</v>
      </c>
      <c r="G11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1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1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1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5" s="44" t="str">
        <f>IF(Tabelle2[[#This Row],[Spalte11]]&lt;5, 1, IF(Tabelle2[[#This Row],[Spalte11]]&gt;4, ""))</f>
        <v/>
      </c>
      <c r="T11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5" s="40" t="str">
        <f>IF(Tabelle2[[#This Row],[Spalte6]]&lt;5, 1, IF(Tabelle2[[#This Row],[Spalte6]]&gt;4, ""))</f>
        <v/>
      </c>
      <c r="Z11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5" s="65" t="str">
        <f>IF(Tabelle2[[#This Row],[Spalte17]]&lt;5, 1, IF(Tabelle2[[#This Row],[Spalte17]]&gt;4, ""))</f>
        <v/>
      </c>
      <c r="AF11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5" s="80" t="str">
        <f>IF(Tabelle2[[#This Row],[Spalte25]]&lt;5, 1, IF(Tabelle2[[#This Row],[Spalte25]]&gt;4, ""))</f>
        <v/>
      </c>
      <c r="AH115" s="95"/>
      <c r="AL11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5" s="95" t="str">
        <f>IF(Tabelle2[[#This Row],[Spalte31]]&lt;5, 1, IF(Tabelle2[[#This Row],[Spalte31]]&gt;4, ""))</f>
        <v/>
      </c>
      <c r="AN115" s="143">
        <v>11</v>
      </c>
      <c r="AO115" s="145">
        <v>5</v>
      </c>
      <c r="AP115" s="144">
        <v>1.8171296296296297E-3</v>
      </c>
      <c r="AQ115" s="145">
        <v>0</v>
      </c>
      <c r="AR11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5" s="112" t="str">
        <f>IF(Tabelle2[[#This Row],[Spalte37]]&lt;5, 1, IF(Tabelle2[[#This Row],[Spalte37]]&gt;4, ""))</f>
        <v/>
      </c>
      <c r="AX11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5" s="120" t="str">
        <f>IF(Tabelle2[[#This Row],[Spalte43]]&lt;5, 1, IF(Tabelle2[[#This Row],[Spalte43]]&gt;4, ""))</f>
        <v/>
      </c>
      <c r="BD11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5" s="128" t="str">
        <f>IF(Tabelle2[[#This Row],[Spalte49]]&lt;5, 1, IF(Tabelle2[[#This Row],[Spalte49]]&gt;4, ""))</f>
        <v/>
      </c>
      <c r="BJ11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5" s="137" t="str">
        <f>IF(Tabelle2[[#This Row],[Spalte60]]&lt;5, 1, IF(Tabelle2[[#This Row],[Spalte60]]&gt;4, ""))</f>
        <v/>
      </c>
      <c r="BP11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5" s="65" t="str">
        <f>IF(Tabelle2[[#This Row],[Spalte66]]&lt;5, 1, IF(Tabelle2[[#This Row],[Spalte66]]&gt;4, ""))</f>
        <v/>
      </c>
      <c r="BV11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5" s="190" t="str">
        <f>IF(Tabelle2[[#This Row],[Spalte72]]&lt;5, 1, IF(Tabelle2[[#This Row],[Spalte72]]&gt;4, ""))</f>
        <v/>
      </c>
      <c r="CB11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5" s="35" t="str">
        <f>IF(Tabelle2[[#This Row],[Spalte78]]&lt;5, 1, IF(Tabelle2[[#This Row],[Spalte78]]&gt;4, ""))</f>
        <v/>
      </c>
      <c r="CH11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5" s="221" t="str">
        <f>IF(Tabelle2[[#This Row],[Spalte84]]&lt;5, 1, IF(Tabelle2[[#This Row],[Spalte84]]&gt;4, ""))</f>
        <v/>
      </c>
    </row>
    <row r="116" spans="1:87" x14ac:dyDescent="0.2">
      <c r="A116" t="s">
        <v>835</v>
      </c>
      <c r="B116" s="104" t="s">
        <v>766</v>
      </c>
      <c r="C11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6</v>
      </c>
      <c r="D11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1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0.16208333333333333</v>
      </c>
      <c r="F116" s="9">
        <f>Tabelle2[[#This Row],[Spalte4]]/Tabelle2[[#This Row],[Spalte3]]</f>
        <v>2.7013888888888889E-2</v>
      </c>
      <c r="G11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22</v>
      </c>
      <c r="H11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4</v>
      </c>
      <c r="I11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3</v>
      </c>
      <c r="K116" s="30"/>
      <c r="L116" s="30"/>
      <c r="M116" s="30"/>
      <c r="N11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6" s="44" t="str">
        <f>IF(Tabelle2[[#This Row],[Spalte11]]&lt;5, 1, IF(Tabelle2[[#This Row],[Spalte11]]&gt;4, ""))</f>
        <v/>
      </c>
      <c r="P116" s="54">
        <v>3</v>
      </c>
      <c r="Q116" s="168">
        <v>27</v>
      </c>
      <c r="R116" s="33">
        <v>1.9259259259259261E-2</v>
      </c>
      <c r="S116" s="31">
        <v>4</v>
      </c>
      <c r="T11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6" s="50" t="str">
        <f>IF(Tabelle2[[#This Row],[Spalte6]]&lt;5, 1, IF(Tabelle2[[#This Row],[Spalte6]]&gt;4, ""))</f>
        <v/>
      </c>
      <c r="V116" s="70">
        <v>24</v>
      </c>
      <c r="W116" s="170">
        <v>43</v>
      </c>
      <c r="X116" s="12">
        <v>3.0763888888888886E-2</v>
      </c>
      <c r="Y116" s="13">
        <v>3</v>
      </c>
      <c r="Z116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10</v>
      </c>
      <c r="AA116" s="65" t="str">
        <f>IF(Tabelle2[[#This Row],[Spalte17]]&lt;5, 1, IF(Tabelle2[[#This Row],[Spalte17]]&gt;4, ""))</f>
        <v/>
      </c>
      <c r="AB116" s="84" t="s">
        <v>1009</v>
      </c>
      <c r="AC116" s="173">
        <v>53</v>
      </c>
      <c r="AD116" s="85">
        <v>3.1944444444444449E-2</v>
      </c>
      <c r="AE116" s="86">
        <v>5</v>
      </c>
      <c r="AF116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4</v>
      </c>
      <c r="AG116" s="80">
        <f>IF(Tabelle2[[#This Row],[Spalte25]]&lt;5, 1, IF(Tabelle2[[#This Row],[Spalte25]]&gt;4, ""))</f>
        <v>1</v>
      </c>
      <c r="AH116" s="95"/>
      <c r="AL11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6" s="95" t="str">
        <f>IF(Tabelle2[[#This Row],[Spalte31]]&lt;5, 1, IF(Tabelle2[[#This Row],[Spalte31]]&gt;4, ""))</f>
        <v/>
      </c>
      <c r="AN116" s="143">
        <v>32</v>
      </c>
      <c r="AO116" s="145">
        <v>30</v>
      </c>
      <c r="AP116" s="144">
        <v>1.0555555555555556E-2</v>
      </c>
      <c r="AQ116" s="145">
        <v>3</v>
      </c>
      <c r="AR116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3</v>
      </c>
      <c r="AS116" s="112">
        <f>IF(Tabelle2[[#This Row],[Spalte37]]&lt;5, 1, IF(Tabelle2[[#This Row],[Spalte37]]&gt;4, ""))</f>
        <v>1</v>
      </c>
      <c r="AX11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6" s="120" t="str">
        <f>IF(Tabelle2[[#This Row],[Spalte43]]&lt;5, 1, IF(Tabelle2[[#This Row],[Spalte43]]&gt;4, ""))</f>
        <v/>
      </c>
      <c r="BD11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6" s="128" t="str">
        <f>IF(Tabelle2[[#This Row],[Spalte49]]&lt;5, 1, IF(Tabelle2[[#This Row],[Spalte49]]&gt;4, ""))</f>
        <v/>
      </c>
      <c r="BF116" s="180">
        <v>6</v>
      </c>
      <c r="BG116" s="181">
        <v>15</v>
      </c>
      <c r="BH116" s="182">
        <v>2.1493055555555553E-2</v>
      </c>
      <c r="BI116" s="181">
        <v>4</v>
      </c>
      <c r="BJ11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6" s="137" t="str">
        <f>IF(Tabelle2[[#This Row],[Spalte60]]&lt;5, 1, IF(Tabelle2[[#This Row],[Spalte60]]&gt;4, ""))</f>
        <v/>
      </c>
      <c r="BL116" s="70">
        <v>10</v>
      </c>
      <c r="BM116" s="170">
        <v>44</v>
      </c>
      <c r="BN116" s="12">
        <v>4.8067129629629633E-2</v>
      </c>
      <c r="BO116" s="170">
        <v>3</v>
      </c>
      <c r="BP116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4</v>
      </c>
      <c r="BQ116" s="65">
        <f>IF(Tabelle2[[#This Row],[Spalte66]]&lt;5, 1, IF(Tabelle2[[#This Row],[Spalte66]]&gt;4, ""))</f>
        <v>1</v>
      </c>
      <c r="BV11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6" s="190" t="str">
        <f>IF(Tabelle2[[#This Row],[Spalte72]]&lt;5, 1, IF(Tabelle2[[#This Row],[Spalte72]]&gt;4, ""))</f>
        <v/>
      </c>
      <c r="CB11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6" s="35" t="str">
        <f>IF(Tabelle2[[#This Row],[Spalte78]]&lt;5, 1, IF(Tabelle2[[#This Row],[Spalte78]]&gt;4, ""))</f>
        <v/>
      </c>
      <c r="CH11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6" s="221" t="str">
        <f>IF(Tabelle2[[#This Row],[Spalte84]]&lt;5, 1, IF(Tabelle2[[#This Row],[Spalte84]]&gt;4, ""))</f>
        <v/>
      </c>
    </row>
    <row r="117" spans="1:87" x14ac:dyDescent="0.2">
      <c r="A117" t="s">
        <v>835</v>
      </c>
      <c r="B117" s="104" t="s">
        <v>930</v>
      </c>
      <c r="C11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1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1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3.318287037037037E-2</v>
      </c>
      <c r="F117" s="9">
        <f>Tabelle2[[#This Row],[Spalte4]]/Tabelle2[[#This Row],[Spalte3]]</f>
        <v>3.318287037037037E-2</v>
      </c>
      <c r="G11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11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1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1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7" s="44" t="str">
        <f>IF(Tabelle2[[#This Row],[Spalte11]]&lt;5, 1, IF(Tabelle2[[#This Row],[Spalte11]]&gt;4, ""))</f>
        <v/>
      </c>
      <c r="T11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7" s="40" t="str">
        <f>IF(Tabelle2[[#This Row],[Spalte6]]&lt;5, 1, IF(Tabelle2[[#This Row],[Spalte6]]&gt;4, ""))</f>
        <v/>
      </c>
      <c r="Z11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7" s="65" t="str">
        <f>IF(Tabelle2[[#This Row],[Spalte17]]&lt;5, 1, IF(Tabelle2[[#This Row],[Spalte17]]&gt;4, ""))</f>
        <v/>
      </c>
      <c r="AF11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7" s="80" t="str">
        <f>IF(Tabelle2[[#This Row],[Spalte25]]&lt;5, 1, IF(Tabelle2[[#This Row],[Spalte25]]&gt;4, ""))</f>
        <v/>
      </c>
      <c r="AL11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7" s="95" t="str">
        <f>IF(Tabelle2[[#This Row],[Spalte31]]&lt;5, 1, IF(Tabelle2[[#This Row],[Spalte31]]&gt;4, ""))</f>
        <v/>
      </c>
      <c r="AR11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7" s="112" t="str">
        <f>IF(Tabelle2[[#This Row],[Spalte37]]&lt;5, 1, IF(Tabelle2[[#This Row],[Spalte37]]&gt;4, ""))</f>
        <v/>
      </c>
      <c r="AT117" s="163">
        <v>9</v>
      </c>
      <c r="AU117" s="156">
        <v>32</v>
      </c>
      <c r="AV117" s="157">
        <v>3.318287037037037E-2</v>
      </c>
      <c r="AW117" s="156">
        <v>4</v>
      </c>
      <c r="AX117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3</v>
      </c>
      <c r="AY117" s="120">
        <f>IF(Tabelle2[[#This Row],[Spalte43]]&lt;5, 1, IF(Tabelle2[[#This Row],[Spalte43]]&gt;4, ""))</f>
        <v>1</v>
      </c>
      <c r="BD11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7" s="128" t="str">
        <f>IF(Tabelle2[[#This Row],[Spalte49]]&lt;5, 1, IF(Tabelle2[[#This Row],[Spalte49]]&gt;4, ""))</f>
        <v/>
      </c>
      <c r="BJ11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7" s="137" t="str">
        <f>IF(Tabelle2[[#This Row],[Spalte60]]&lt;5, 1, IF(Tabelle2[[#This Row],[Spalte60]]&gt;4, ""))</f>
        <v/>
      </c>
      <c r="BP11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7" s="65" t="str">
        <f>IF(Tabelle2[[#This Row],[Spalte66]]&lt;5, 1, IF(Tabelle2[[#This Row],[Spalte66]]&gt;4, ""))</f>
        <v/>
      </c>
      <c r="BV11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7" s="190" t="str">
        <f>IF(Tabelle2[[#This Row],[Spalte72]]&lt;5, 1, IF(Tabelle2[[#This Row],[Spalte72]]&gt;4, ""))</f>
        <v/>
      </c>
      <c r="CB11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7" s="35" t="str">
        <f>IF(Tabelle2[[#This Row],[Spalte78]]&lt;5, 1, IF(Tabelle2[[#This Row],[Spalte78]]&gt;4, ""))</f>
        <v/>
      </c>
      <c r="CH11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7" s="221" t="str">
        <f>IF(Tabelle2[[#This Row],[Spalte84]]&lt;5, 1, IF(Tabelle2[[#This Row],[Spalte84]]&gt;4, ""))</f>
        <v/>
      </c>
    </row>
    <row r="118" spans="1:87" x14ac:dyDescent="0.2">
      <c r="A118" t="s">
        <v>835</v>
      </c>
      <c r="B118" s="104" t="s">
        <v>1067</v>
      </c>
      <c r="C118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18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11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1.5868055555555555E-2</v>
      </c>
      <c r="F118" s="9">
        <f>Tabelle2[[#This Row],[Spalte4]]/Tabelle2[[#This Row],[Spalte3]]</f>
        <v>7.9340277777777777E-3</v>
      </c>
      <c r="G11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1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1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18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8" s="196" t="str">
        <f>IF(Tabelle2[[#This Row],[Spalte11]]&lt;5, 1, IF(Tabelle2[[#This Row],[Spalte11]]&gt;4, ""))</f>
        <v/>
      </c>
      <c r="T118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8" s="198" t="str">
        <f>IF(Tabelle2[[#This Row],[Spalte6]]&lt;5, 1, IF(Tabelle2[[#This Row],[Spalte6]]&gt;4, ""))</f>
        <v/>
      </c>
      <c r="Z118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8" s="199" t="str">
        <f>IF(Tabelle2[[#This Row],[Spalte17]]&lt;5, 1, IF(Tabelle2[[#This Row],[Spalte17]]&gt;4, ""))</f>
        <v/>
      </c>
      <c r="AF118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8" s="200" t="str">
        <f>IF(Tabelle2[[#This Row],[Spalte25]]&lt;5, 1, IF(Tabelle2[[#This Row],[Spalte25]]&gt;4, ""))</f>
        <v/>
      </c>
      <c r="AL118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8" s="96" t="str">
        <f>IF(Tabelle2[[#This Row],[Spalte31]]&lt;5, 1, IF(Tabelle2[[#This Row],[Spalte31]]&gt;4, ""))</f>
        <v/>
      </c>
      <c r="AR118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8" s="202" t="str">
        <f>IF(Tabelle2[[#This Row],[Spalte37]]&lt;5, 1, IF(Tabelle2[[#This Row],[Spalte37]]&gt;4, ""))</f>
        <v/>
      </c>
      <c r="AX118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8" s="203" t="str">
        <f>IF(Tabelle2[[#This Row],[Spalte43]]&lt;5, 1, IF(Tabelle2[[#This Row],[Spalte43]]&gt;4, ""))</f>
        <v/>
      </c>
      <c r="BD118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8" s="204" t="str">
        <f>IF(Tabelle2[[#This Row],[Spalte49]]&lt;5, 1, IF(Tabelle2[[#This Row],[Spalte49]]&gt;4, ""))</f>
        <v/>
      </c>
      <c r="BJ118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8" s="185" t="str">
        <f>IF(Tabelle2[[#This Row],[Spalte60]]&lt;5, 1, IF(Tabelle2[[#This Row],[Spalte60]]&gt;4, ""))</f>
        <v/>
      </c>
      <c r="BP118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8" s="199" t="str">
        <f>IF(Tabelle2[[#This Row],[Spalte66]]&lt;5, 1, IF(Tabelle2[[#This Row],[Spalte66]]&gt;4, ""))</f>
        <v/>
      </c>
      <c r="BR118" s="211">
        <v>14</v>
      </c>
      <c r="BS118" s="209">
        <v>7</v>
      </c>
      <c r="BT118" s="208">
        <v>2.9745370370370373E-3</v>
      </c>
      <c r="BU118" s="209">
        <v>0</v>
      </c>
      <c r="BV118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8" s="191" t="str">
        <f>IF(Tabelle2[[#This Row],[Spalte72]]&lt;5, 1, IF(Tabelle2[[#This Row],[Spalte72]]&gt;4, ""))</f>
        <v/>
      </c>
      <c r="CB118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8" s="79" t="str">
        <f>IF(Tabelle2[[#This Row],[Spalte78]]&lt;5, 1, IF(Tabelle2[[#This Row],[Spalte78]]&gt;4, ""))</f>
        <v/>
      </c>
      <c r="CD118" s="229">
        <v>1</v>
      </c>
      <c r="CE118" s="226">
        <v>5</v>
      </c>
      <c r="CF118" s="227">
        <v>1.2893518518518519E-2</v>
      </c>
      <c r="CG118" s="226">
        <v>2</v>
      </c>
      <c r="CH11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8" s="225" t="str">
        <f>IF(Tabelle2[[#This Row],[Spalte84]]&lt;5, 1, IF(Tabelle2[[#This Row],[Spalte84]]&gt;4, ""))</f>
        <v/>
      </c>
    </row>
    <row r="119" spans="1:87" x14ac:dyDescent="0.2">
      <c r="A119" t="s">
        <v>835</v>
      </c>
      <c r="B119" s="104" t="s">
        <v>780</v>
      </c>
      <c r="C11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1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1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3.3912037037037031E-3</v>
      </c>
      <c r="F119" s="9">
        <f>Tabelle2[[#This Row],[Spalte4]]/Tabelle2[[#This Row],[Spalte3]]</f>
        <v>3.3912037037037031E-3</v>
      </c>
      <c r="G11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1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1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1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19" s="44" t="str">
        <f>IF(Tabelle2[[#This Row],[Spalte11]]&lt;5, 1, IF(Tabelle2[[#This Row],[Spalte11]]&gt;4, ""))</f>
        <v/>
      </c>
      <c r="P119" s="54">
        <v>20</v>
      </c>
      <c r="Q119" s="168">
        <v>21</v>
      </c>
      <c r="R119" s="33">
        <v>3.3912037037037031E-3</v>
      </c>
      <c r="S119" s="31">
        <v>1</v>
      </c>
      <c r="T11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19" s="50" t="str">
        <f>IF(Tabelle2[[#This Row],[Spalte6]]&lt;5, 1, IF(Tabelle2[[#This Row],[Spalte6]]&gt;4, ""))</f>
        <v/>
      </c>
      <c r="Z11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19" s="65" t="str">
        <f>IF(Tabelle2[[#This Row],[Spalte17]]&lt;5, 1, IF(Tabelle2[[#This Row],[Spalte17]]&gt;4, ""))</f>
        <v/>
      </c>
      <c r="AF11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19" s="80" t="str">
        <f>IF(Tabelle2[[#This Row],[Spalte25]]&lt;5, 1, IF(Tabelle2[[#This Row],[Spalte25]]&gt;4, ""))</f>
        <v/>
      </c>
      <c r="AL11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19" s="95" t="str">
        <f>IF(Tabelle2[[#This Row],[Spalte31]]&lt;5, 1, IF(Tabelle2[[#This Row],[Spalte31]]&gt;4, ""))</f>
        <v/>
      </c>
      <c r="AR11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19" s="112" t="str">
        <f>IF(Tabelle2[[#This Row],[Spalte37]]&lt;5, 1, IF(Tabelle2[[#This Row],[Spalte37]]&gt;4, ""))</f>
        <v/>
      </c>
      <c r="AX11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19" s="120" t="str">
        <f>IF(Tabelle2[[#This Row],[Spalte43]]&lt;5, 1, IF(Tabelle2[[#This Row],[Spalte43]]&gt;4, ""))</f>
        <v/>
      </c>
      <c r="BD11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19" s="128" t="str">
        <f>IF(Tabelle2[[#This Row],[Spalte49]]&lt;5, 1, IF(Tabelle2[[#This Row],[Spalte49]]&gt;4, ""))</f>
        <v/>
      </c>
      <c r="BJ11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19" s="137" t="str">
        <f>IF(Tabelle2[[#This Row],[Spalte60]]&lt;5, 1, IF(Tabelle2[[#This Row],[Spalte60]]&gt;4, ""))</f>
        <v/>
      </c>
      <c r="BP11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19" s="65" t="str">
        <f>IF(Tabelle2[[#This Row],[Spalte66]]&lt;5, 1, IF(Tabelle2[[#This Row],[Spalte66]]&gt;4, ""))</f>
        <v/>
      </c>
      <c r="BV11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19" s="190" t="str">
        <f>IF(Tabelle2[[#This Row],[Spalte72]]&lt;5, 1, IF(Tabelle2[[#This Row],[Spalte72]]&gt;4, ""))</f>
        <v/>
      </c>
      <c r="CB11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19" s="35" t="str">
        <f>IF(Tabelle2[[#This Row],[Spalte78]]&lt;5, 1, IF(Tabelle2[[#This Row],[Spalte78]]&gt;4, ""))</f>
        <v/>
      </c>
      <c r="CH11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19" s="221" t="str">
        <f>IF(Tabelle2[[#This Row],[Spalte84]]&lt;5, 1, IF(Tabelle2[[#This Row],[Spalte84]]&gt;4, ""))</f>
        <v/>
      </c>
    </row>
    <row r="120" spans="1:87" x14ac:dyDescent="0.2">
      <c r="A120" t="s">
        <v>835</v>
      </c>
      <c r="B120" s="104" t="s">
        <v>1087</v>
      </c>
      <c r="C12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2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2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4.7222222222222223E-3</v>
      </c>
      <c r="F120" s="9">
        <f>Tabelle2[[#This Row],[Spalte4]]/Tabelle2[[#This Row],[Spalte3]]</f>
        <v>4.7222222222222223E-3</v>
      </c>
      <c r="G12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2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2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20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0" s="196" t="str">
        <f>IF(Tabelle2[[#This Row],[Spalte11]]&lt;5, 1, IF(Tabelle2[[#This Row],[Spalte11]]&gt;4, ""))</f>
        <v/>
      </c>
      <c r="T120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0" s="198" t="str">
        <f>IF(Tabelle2[[#This Row],[Spalte6]]&lt;5, 1, IF(Tabelle2[[#This Row],[Spalte6]]&gt;4, ""))</f>
        <v/>
      </c>
      <c r="Z120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0" s="199" t="str">
        <f>IF(Tabelle2[[#This Row],[Spalte17]]&lt;5, 1, IF(Tabelle2[[#This Row],[Spalte17]]&gt;4, ""))</f>
        <v/>
      </c>
      <c r="AF120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0" s="200" t="str">
        <f>IF(Tabelle2[[#This Row],[Spalte25]]&lt;5, 1, IF(Tabelle2[[#This Row],[Spalte25]]&gt;4, ""))</f>
        <v/>
      </c>
      <c r="AL120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0" s="96" t="str">
        <f>IF(Tabelle2[[#This Row],[Spalte31]]&lt;5, 1, IF(Tabelle2[[#This Row],[Spalte31]]&gt;4, ""))</f>
        <v/>
      </c>
      <c r="AR120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0" s="202" t="str">
        <f>IF(Tabelle2[[#This Row],[Spalte37]]&lt;5, 1, IF(Tabelle2[[#This Row],[Spalte37]]&gt;4, ""))</f>
        <v/>
      </c>
      <c r="AX120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0" s="203" t="str">
        <f>IF(Tabelle2[[#This Row],[Spalte43]]&lt;5, 1, IF(Tabelle2[[#This Row],[Spalte43]]&gt;4, ""))</f>
        <v/>
      </c>
      <c r="BD120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0" s="204" t="str">
        <f>IF(Tabelle2[[#This Row],[Spalte49]]&lt;5, 1, IF(Tabelle2[[#This Row],[Spalte49]]&gt;4, ""))</f>
        <v/>
      </c>
      <c r="BJ120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0" s="185" t="str">
        <f>IF(Tabelle2[[#This Row],[Spalte60]]&lt;5, 1, IF(Tabelle2[[#This Row],[Spalte60]]&gt;4, ""))</f>
        <v/>
      </c>
      <c r="BP120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0" s="199" t="str">
        <f>IF(Tabelle2[[#This Row],[Spalte66]]&lt;5, 1, IF(Tabelle2[[#This Row],[Spalte66]]&gt;4, ""))</f>
        <v/>
      </c>
      <c r="BV120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0" s="191" t="str">
        <f>IF(Tabelle2[[#This Row],[Spalte72]]&lt;5, 1, IF(Tabelle2[[#This Row],[Spalte72]]&gt;4, ""))</f>
        <v/>
      </c>
      <c r="CB120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0" s="79" t="str">
        <f>IF(Tabelle2[[#This Row],[Spalte78]]&lt;5, 1, IF(Tabelle2[[#This Row],[Spalte78]]&gt;4, ""))</f>
        <v/>
      </c>
      <c r="CD120" s="229">
        <v>5</v>
      </c>
      <c r="CE120" s="226">
        <v>2</v>
      </c>
      <c r="CF120" s="227">
        <v>4.7222222222222223E-3</v>
      </c>
      <c r="CG120" s="226">
        <v>0</v>
      </c>
      <c r="CH12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0" s="225" t="str">
        <f>IF(Tabelle2[[#This Row],[Spalte84]]&lt;5, 1, IF(Tabelle2[[#This Row],[Spalte84]]&gt;4, ""))</f>
        <v/>
      </c>
    </row>
    <row r="121" spans="1:87" x14ac:dyDescent="0.2">
      <c r="A121" t="s">
        <v>835</v>
      </c>
      <c r="B121" s="104" t="s">
        <v>1028</v>
      </c>
      <c r="C121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121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12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6.4155092592592583E-2</v>
      </c>
      <c r="F121" s="9">
        <f>Tabelle2[[#This Row],[Spalte4]]/Tabelle2[[#This Row],[Spalte3]]</f>
        <v>1.6038773148148146E-2</v>
      </c>
      <c r="G12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16</v>
      </c>
      <c r="H12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3</v>
      </c>
      <c r="I12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2</v>
      </c>
      <c r="N12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1" s="44" t="str">
        <f>IF(Tabelle2[[#This Row],[Spalte11]]&lt;5, 1, IF(Tabelle2[[#This Row],[Spalte11]]&gt;4, ""))</f>
        <v/>
      </c>
      <c r="T12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1" s="40" t="str">
        <f>IF(Tabelle2[[#This Row],[Spalte6]]&lt;5, 1, IF(Tabelle2[[#This Row],[Spalte6]]&gt;4, ""))</f>
        <v/>
      </c>
      <c r="Z12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1" s="65" t="str">
        <f>IF(Tabelle2[[#This Row],[Spalte17]]&lt;5, 1, IF(Tabelle2[[#This Row],[Spalte17]]&gt;4, ""))</f>
        <v/>
      </c>
      <c r="AF12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1" s="80" t="str">
        <f>IF(Tabelle2[[#This Row],[Spalte25]]&lt;5, 1, IF(Tabelle2[[#This Row],[Spalte25]]&gt;4, ""))</f>
        <v/>
      </c>
      <c r="AL12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1" s="95" t="str">
        <f>IF(Tabelle2[[#This Row],[Spalte31]]&lt;5, 1, IF(Tabelle2[[#This Row],[Spalte31]]&gt;4, ""))</f>
        <v/>
      </c>
      <c r="AR12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1" s="112" t="str">
        <f>IF(Tabelle2[[#This Row],[Spalte37]]&lt;5, 1, IF(Tabelle2[[#This Row],[Spalte37]]&gt;4, ""))</f>
        <v/>
      </c>
      <c r="AX12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1" s="120" t="str">
        <f>IF(Tabelle2[[#This Row],[Spalte43]]&lt;5, 1, IF(Tabelle2[[#This Row],[Spalte43]]&gt;4, ""))</f>
        <v/>
      </c>
      <c r="BD12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1" s="128" t="str">
        <f>IF(Tabelle2[[#This Row],[Spalte49]]&lt;5, 1, IF(Tabelle2[[#This Row],[Spalte49]]&gt;4, ""))</f>
        <v/>
      </c>
      <c r="BF121" s="180">
        <v>25</v>
      </c>
      <c r="BG121" s="181">
        <v>20</v>
      </c>
      <c r="BH121" s="182">
        <v>1.03125E-2</v>
      </c>
      <c r="BI121" s="181">
        <v>0</v>
      </c>
      <c r="BJ12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1" s="137" t="str">
        <f>IF(Tabelle2[[#This Row],[Spalte60]]&lt;5, 1, IF(Tabelle2[[#This Row],[Spalte60]]&gt;4, ""))</f>
        <v/>
      </c>
      <c r="BL121" s="70">
        <v>36</v>
      </c>
      <c r="BM121" s="170">
        <v>40</v>
      </c>
      <c r="BN121" s="12">
        <v>1.9305555555555558E-2</v>
      </c>
      <c r="BO121" s="170">
        <v>8</v>
      </c>
      <c r="BP121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8</v>
      </c>
      <c r="BQ121" s="65" t="str">
        <f>IF(Tabelle2[[#This Row],[Spalte66]]&lt;5, 1, IF(Tabelle2[[#This Row],[Spalte66]]&gt;4, ""))</f>
        <v/>
      </c>
      <c r="BR121" s="211">
        <v>32</v>
      </c>
      <c r="BS121" s="209">
        <v>31</v>
      </c>
      <c r="BT121" s="208">
        <v>1.3599537037037037E-2</v>
      </c>
      <c r="BU121" s="209">
        <v>5</v>
      </c>
      <c r="BV121" s="190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2</v>
      </c>
      <c r="BW121" s="190">
        <f>IF(Tabelle2[[#This Row],[Spalte72]]&lt;5, 1, IF(Tabelle2[[#This Row],[Spalte72]]&gt;4, ""))</f>
        <v>1</v>
      </c>
      <c r="BX121" s="84">
        <v>12</v>
      </c>
      <c r="BY121" s="174" t="s">
        <v>960</v>
      </c>
      <c r="BZ121" s="85">
        <v>2.0937499999999998E-2</v>
      </c>
      <c r="CA121" s="173">
        <v>3</v>
      </c>
      <c r="CB121" s="35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1</v>
      </c>
      <c r="CC121" s="35">
        <f>IF(Tabelle2[[#This Row],[Spalte78]]&lt;5, 1, IF(Tabelle2[[#This Row],[Spalte78]]&gt;4, ""))</f>
        <v>1</v>
      </c>
      <c r="CH12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1" s="221" t="str">
        <f>IF(Tabelle2[[#This Row],[Spalte84]]&lt;5, 1, IF(Tabelle2[[#This Row],[Spalte84]]&gt;4, ""))</f>
        <v/>
      </c>
    </row>
    <row r="122" spans="1:87" x14ac:dyDescent="0.2">
      <c r="A122" t="s">
        <v>835</v>
      </c>
      <c r="B122" s="104" t="s">
        <v>866</v>
      </c>
      <c r="C12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12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2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4.0914351851851855E-2</v>
      </c>
      <c r="F122" s="9">
        <f>Tabelle2[[#This Row],[Spalte4]]/Tabelle2[[#This Row],[Spalte3]]</f>
        <v>8.1828703703703716E-3</v>
      </c>
      <c r="G12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12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2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2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2" s="44" t="str">
        <f>IF(Tabelle2[[#This Row],[Spalte11]]&lt;5, 1, IF(Tabelle2[[#This Row],[Spalte11]]&gt;4, ""))</f>
        <v/>
      </c>
      <c r="T12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2" s="40" t="str">
        <f>IF(Tabelle2[[#This Row],[Spalte6]]&lt;5, 1, IF(Tabelle2[[#This Row],[Spalte6]]&gt;4, ""))</f>
        <v/>
      </c>
      <c r="Z12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2" s="65" t="str">
        <f>IF(Tabelle2[[#This Row],[Spalte17]]&lt;5, 1, IF(Tabelle2[[#This Row],[Spalte17]]&gt;4, ""))</f>
        <v/>
      </c>
      <c r="AB122" s="84" t="s">
        <v>1006</v>
      </c>
      <c r="AC122" s="173">
        <v>46</v>
      </c>
      <c r="AD122" s="85">
        <v>1.4641203703703703E-2</v>
      </c>
      <c r="AE122" s="86">
        <v>2</v>
      </c>
      <c r="AF12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2" s="80" t="str">
        <f>IF(Tabelle2[[#This Row],[Spalte25]]&lt;5, 1, IF(Tabelle2[[#This Row],[Spalte25]]&gt;4, ""))</f>
        <v/>
      </c>
      <c r="AL12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2" s="95" t="str">
        <f>IF(Tabelle2[[#This Row],[Spalte31]]&lt;5, 1, IF(Tabelle2[[#This Row],[Spalte31]]&gt;4, ""))</f>
        <v/>
      </c>
      <c r="AR12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2" s="112" t="str">
        <f>IF(Tabelle2[[#This Row],[Spalte37]]&lt;5, 1, IF(Tabelle2[[#This Row],[Spalte37]]&gt;4, ""))</f>
        <v/>
      </c>
      <c r="AT122" s="163">
        <v>30</v>
      </c>
      <c r="AU122" s="156">
        <v>22</v>
      </c>
      <c r="AV122" s="157">
        <v>2.5000000000000001E-3</v>
      </c>
      <c r="AW122" s="156">
        <v>0</v>
      </c>
      <c r="AX12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2" s="120" t="str">
        <f>IF(Tabelle2[[#This Row],[Spalte43]]&lt;5, 1, IF(Tabelle2[[#This Row],[Spalte43]]&gt;4, ""))</f>
        <v/>
      </c>
      <c r="AZ122" s="162">
        <v>27</v>
      </c>
      <c r="BA122" s="159">
        <v>23</v>
      </c>
      <c r="BB122" s="160">
        <v>5.3009259259259259E-3</v>
      </c>
      <c r="BC122" s="159">
        <v>0</v>
      </c>
      <c r="BD122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8</v>
      </c>
      <c r="BE122" s="128" t="str">
        <f>IF(Tabelle2[[#This Row],[Spalte49]]&lt;5, 1, IF(Tabelle2[[#This Row],[Spalte49]]&gt;4, ""))</f>
        <v/>
      </c>
      <c r="BJ12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2" s="137" t="str">
        <f>IF(Tabelle2[[#This Row],[Spalte60]]&lt;5, 1, IF(Tabelle2[[#This Row],[Spalte60]]&gt;4, ""))</f>
        <v/>
      </c>
      <c r="BP12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2" s="65" t="str">
        <f>IF(Tabelle2[[#This Row],[Spalte66]]&lt;5, 1, IF(Tabelle2[[#This Row],[Spalte66]]&gt;4, ""))</f>
        <v/>
      </c>
      <c r="BR122" s="211">
        <v>13</v>
      </c>
      <c r="BS122" s="209">
        <v>9</v>
      </c>
      <c r="BT122" s="208">
        <v>5.7638888888888896E-3</v>
      </c>
      <c r="BU122" s="209">
        <v>0</v>
      </c>
      <c r="BV12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2" s="190" t="str">
        <f>IF(Tabelle2[[#This Row],[Spalte72]]&lt;5, 1, IF(Tabelle2[[#This Row],[Spalte72]]&gt;4, ""))</f>
        <v/>
      </c>
      <c r="CB12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2" s="35" t="str">
        <f>IF(Tabelle2[[#This Row],[Spalte78]]&lt;5, 1, IF(Tabelle2[[#This Row],[Spalte78]]&gt;4, ""))</f>
        <v/>
      </c>
      <c r="CD122" s="229">
        <v>15</v>
      </c>
      <c r="CE122" s="226">
        <v>19</v>
      </c>
      <c r="CF122" s="227">
        <v>1.2708333333333334E-2</v>
      </c>
      <c r="CG122" s="226">
        <v>2</v>
      </c>
      <c r="CH12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2" s="221" t="str">
        <f>IF(Tabelle2[[#This Row],[Spalte84]]&lt;5, 1, IF(Tabelle2[[#This Row],[Spalte84]]&gt;4, ""))</f>
        <v/>
      </c>
    </row>
    <row r="123" spans="1:87" x14ac:dyDescent="0.2">
      <c r="B123" s="260" t="s">
        <v>7</v>
      </c>
      <c r="K123" s="30"/>
      <c r="L123" s="34"/>
      <c r="M123" s="30"/>
      <c r="N12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3" s="44" t="str">
        <f>IF(Tabelle2[[#This Row],[Spalte11]]&lt;5, 1, IF(Tabelle2[[#This Row],[Spalte11]]&gt;4, ""))</f>
        <v/>
      </c>
      <c r="Q123" s="32"/>
      <c r="R123" s="32"/>
      <c r="S123" s="32"/>
      <c r="T123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3" s="50" t="str">
        <f>IF(Tabelle2[[#This Row],[Spalte6]]&lt;5, 1, IF(Tabelle2[[#This Row],[Spalte6]]&gt;4, ""))</f>
        <v/>
      </c>
      <c r="Z12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3" s="65" t="str">
        <f>IF(Tabelle2[[#This Row],[Spalte17]]&lt;5, 1, IF(Tabelle2[[#This Row],[Spalte17]]&gt;4, ""))</f>
        <v/>
      </c>
      <c r="AF12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3" s="80" t="str">
        <f>IF(Tabelle2[[#This Row],[Spalte25]]&lt;5, 1, IF(Tabelle2[[#This Row],[Spalte25]]&gt;4, ""))</f>
        <v/>
      </c>
      <c r="AL12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3" s="95" t="str">
        <f>IF(Tabelle2[[#This Row],[Spalte31]]&lt;5, 1, IF(Tabelle2[[#This Row],[Spalte31]]&gt;4, ""))</f>
        <v/>
      </c>
      <c r="AR12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3" s="112" t="str">
        <f>IF(Tabelle2[[#This Row],[Spalte37]]&lt;5, 1, IF(Tabelle2[[#This Row],[Spalte37]]&gt;4, ""))</f>
        <v/>
      </c>
      <c r="AX12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3" s="120" t="str">
        <f>IF(Tabelle2[[#This Row],[Spalte43]]&lt;5, 1, IF(Tabelle2[[#This Row],[Spalte43]]&gt;4, ""))</f>
        <v/>
      </c>
      <c r="BD12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3" s="128" t="str">
        <f>IF(Tabelle2[[#This Row],[Spalte49]]&lt;5, 1, IF(Tabelle2[[#This Row],[Spalte49]]&gt;4, ""))</f>
        <v/>
      </c>
      <c r="BJ12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3" s="137" t="str">
        <f>IF(Tabelle2[[#This Row],[Spalte60]]&lt;5, 1, IF(Tabelle2[[#This Row],[Spalte60]]&gt;4, ""))</f>
        <v/>
      </c>
      <c r="BP12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3" s="65" t="str">
        <f>IF(Tabelle2[[#This Row],[Spalte66]]&lt;5, 1, IF(Tabelle2[[#This Row],[Spalte66]]&gt;4, ""))</f>
        <v/>
      </c>
      <c r="BV12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3" s="190" t="str">
        <f>IF(Tabelle2[[#This Row],[Spalte72]]&lt;5, 1, IF(Tabelle2[[#This Row],[Spalte72]]&gt;4, ""))</f>
        <v/>
      </c>
      <c r="CB12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3" s="35" t="str">
        <f>IF(Tabelle2[[#This Row],[Spalte78]]&lt;5, 1, IF(Tabelle2[[#This Row],[Spalte78]]&gt;4, ""))</f>
        <v/>
      </c>
      <c r="CH12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3" s="221" t="str">
        <f>IF(Tabelle2[[#This Row],[Spalte84]]&lt;5, 1, IF(Tabelle2[[#This Row],[Spalte84]]&gt;4, ""))</f>
        <v/>
      </c>
    </row>
    <row r="124" spans="1:87" x14ac:dyDescent="0.2">
      <c r="A124" t="s">
        <v>835</v>
      </c>
      <c r="B124" s="104" t="s">
        <v>1069</v>
      </c>
      <c r="C12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2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12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2.6817129629629628E-2</v>
      </c>
      <c r="F124" s="9">
        <f>Tabelle2[[#This Row],[Spalte4]]/Tabelle2[[#This Row],[Spalte3]]</f>
        <v>2.6817129629629628E-2</v>
      </c>
      <c r="G12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2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2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2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4" s="196" t="str">
        <f>IF(Tabelle2[[#This Row],[Spalte11]]&lt;5, 1, IF(Tabelle2[[#This Row],[Spalte11]]&gt;4, ""))</f>
        <v/>
      </c>
      <c r="T12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4" s="198" t="str">
        <f>IF(Tabelle2[[#This Row],[Spalte6]]&lt;5, 1, IF(Tabelle2[[#This Row],[Spalte6]]&gt;4, ""))</f>
        <v/>
      </c>
      <c r="Z12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4" s="199" t="str">
        <f>IF(Tabelle2[[#This Row],[Spalte17]]&lt;5, 1, IF(Tabelle2[[#This Row],[Spalte17]]&gt;4, ""))</f>
        <v/>
      </c>
      <c r="AF12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4" s="200" t="str">
        <f>IF(Tabelle2[[#This Row],[Spalte25]]&lt;5, 1, IF(Tabelle2[[#This Row],[Spalte25]]&gt;4, ""))</f>
        <v/>
      </c>
      <c r="AL12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4" s="96" t="str">
        <f>IF(Tabelle2[[#This Row],[Spalte31]]&lt;5, 1, IF(Tabelle2[[#This Row],[Spalte31]]&gt;4, ""))</f>
        <v/>
      </c>
      <c r="AR12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4" s="202" t="str">
        <f>IF(Tabelle2[[#This Row],[Spalte37]]&lt;5, 1, IF(Tabelle2[[#This Row],[Spalte37]]&gt;4, ""))</f>
        <v/>
      </c>
      <c r="AX12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4" s="203" t="str">
        <f>IF(Tabelle2[[#This Row],[Spalte43]]&lt;5, 1, IF(Tabelle2[[#This Row],[Spalte43]]&gt;4, ""))</f>
        <v/>
      </c>
      <c r="BD12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4" s="204" t="str">
        <f>IF(Tabelle2[[#This Row],[Spalte49]]&lt;5, 1, IF(Tabelle2[[#This Row],[Spalte49]]&gt;4, ""))</f>
        <v/>
      </c>
      <c r="BJ12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4" s="185" t="str">
        <f>IF(Tabelle2[[#This Row],[Spalte60]]&lt;5, 1, IF(Tabelle2[[#This Row],[Spalte60]]&gt;4, ""))</f>
        <v/>
      </c>
      <c r="BP12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4" s="199" t="str">
        <f>IF(Tabelle2[[#This Row],[Spalte66]]&lt;5, 1, IF(Tabelle2[[#This Row],[Spalte66]]&gt;4, ""))</f>
        <v/>
      </c>
      <c r="BR124" s="211">
        <v>17</v>
      </c>
      <c r="BS124" s="209">
        <v>28</v>
      </c>
      <c r="BT124" s="208">
        <v>2.6817129629629628E-2</v>
      </c>
      <c r="BU124" s="209">
        <v>3</v>
      </c>
      <c r="BV124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5</v>
      </c>
      <c r="BW124" s="191" t="str">
        <f>IF(Tabelle2[[#This Row],[Spalte72]]&lt;5, 1, IF(Tabelle2[[#This Row],[Spalte72]]&gt;4, ""))</f>
        <v/>
      </c>
      <c r="CB12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4" s="79" t="str">
        <f>IF(Tabelle2[[#This Row],[Spalte78]]&lt;5, 1, IF(Tabelle2[[#This Row],[Spalte78]]&gt;4, ""))</f>
        <v/>
      </c>
      <c r="CH12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4" s="225" t="str">
        <f>IF(Tabelle2[[#This Row],[Spalte84]]&lt;5, 1, IF(Tabelle2[[#This Row],[Spalte84]]&gt;4, ""))</f>
        <v/>
      </c>
    </row>
    <row r="125" spans="1:87" x14ac:dyDescent="0.2">
      <c r="A125" t="s">
        <v>836</v>
      </c>
      <c r="B125" s="105" t="s">
        <v>49</v>
      </c>
      <c r="C12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2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2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4.5833333333333334E-3</v>
      </c>
      <c r="F125" s="9">
        <f>Tabelle2[[#This Row],[Spalte4]]/Tabelle2[[#This Row],[Spalte3]]</f>
        <v>4.5833333333333334E-3</v>
      </c>
      <c r="G12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2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2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25" s="45">
        <v>17</v>
      </c>
      <c r="K125" s="166">
        <v>19</v>
      </c>
      <c r="L125" s="46">
        <v>4.5833333333333334E-3</v>
      </c>
      <c r="M125" s="30">
        <v>2</v>
      </c>
      <c r="N12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5" s="44" t="str">
        <f>IF(Tabelle2[[#This Row],[Spalte11]]&lt;5, 1, IF(Tabelle2[[#This Row],[Spalte11]]&gt;4, ""))</f>
        <v/>
      </c>
      <c r="Q125" s="32"/>
      <c r="R125" s="32"/>
      <c r="S125" s="31"/>
      <c r="T125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5" s="56" t="str">
        <f>IF(Tabelle2[[#This Row],[Spalte6]]&lt;5, 1, IF(Tabelle2[[#This Row],[Spalte6]]&gt;4, ""))</f>
        <v/>
      </c>
      <c r="Z12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5" s="65" t="str">
        <f>IF(Tabelle2[[#This Row],[Spalte17]]&lt;5, 1, IF(Tabelle2[[#This Row],[Spalte17]]&gt;4, ""))</f>
        <v/>
      </c>
      <c r="AF12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5" s="80" t="str">
        <f>IF(Tabelle2[[#This Row],[Spalte25]]&lt;5, 1, IF(Tabelle2[[#This Row],[Spalte25]]&gt;4, ""))</f>
        <v/>
      </c>
      <c r="AL12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5" s="95" t="str">
        <f>IF(Tabelle2[[#This Row],[Spalte31]]&lt;5, 1, IF(Tabelle2[[#This Row],[Spalte31]]&gt;4, ""))</f>
        <v/>
      </c>
      <c r="AR12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5" s="112" t="str">
        <f>IF(Tabelle2[[#This Row],[Spalte37]]&lt;5, 1, IF(Tabelle2[[#This Row],[Spalte37]]&gt;4, ""))</f>
        <v/>
      </c>
      <c r="AX12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5" s="120" t="str">
        <f>IF(Tabelle2[[#This Row],[Spalte43]]&lt;5, 1, IF(Tabelle2[[#This Row],[Spalte43]]&gt;4, ""))</f>
        <v/>
      </c>
      <c r="BD12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5" s="128" t="str">
        <f>IF(Tabelle2[[#This Row],[Spalte49]]&lt;5, 1, IF(Tabelle2[[#This Row],[Spalte49]]&gt;4, ""))</f>
        <v/>
      </c>
      <c r="BJ12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5" s="137" t="str">
        <f>IF(Tabelle2[[#This Row],[Spalte60]]&lt;5, 1, IF(Tabelle2[[#This Row],[Spalte60]]&gt;4, ""))</f>
        <v/>
      </c>
      <c r="BP12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5" s="65" t="str">
        <f>IF(Tabelle2[[#This Row],[Spalte66]]&lt;5, 1, IF(Tabelle2[[#This Row],[Spalte66]]&gt;4, ""))</f>
        <v/>
      </c>
      <c r="BV12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5" s="190" t="str">
        <f>IF(Tabelle2[[#This Row],[Spalte72]]&lt;5, 1, IF(Tabelle2[[#This Row],[Spalte72]]&gt;4, ""))</f>
        <v/>
      </c>
      <c r="CB12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5" s="35" t="str">
        <f>IF(Tabelle2[[#This Row],[Spalte78]]&lt;5, 1, IF(Tabelle2[[#This Row],[Spalte78]]&gt;4, ""))</f>
        <v/>
      </c>
      <c r="CH12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5" s="221" t="str">
        <f>IF(Tabelle2[[#This Row],[Spalte84]]&lt;5, 1, IF(Tabelle2[[#This Row],[Spalte84]]&gt;4, ""))</f>
        <v/>
      </c>
    </row>
    <row r="126" spans="1:87" x14ac:dyDescent="0.2">
      <c r="A126" t="s">
        <v>835</v>
      </c>
      <c r="B126" s="104" t="s">
        <v>1101</v>
      </c>
      <c r="C12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2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2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8.1018518518518516E-5</v>
      </c>
      <c r="F126" s="9">
        <f>Tabelle2[[#This Row],[Spalte4]]/Tabelle2[[#This Row],[Spalte3]]</f>
        <v>8.1018518518518516E-5</v>
      </c>
      <c r="G12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2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2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2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6" s="196" t="str">
        <f>IF(Tabelle2[[#This Row],[Spalte11]]&lt;5, 1, IF(Tabelle2[[#This Row],[Spalte11]]&gt;4, ""))</f>
        <v/>
      </c>
      <c r="T12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6" s="198" t="str">
        <f>IF(Tabelle2[[#This Row],[Spalte6]]&lt;5, 1, IF(Tabelle2[[#This Row],[Spalte6]]&gt;4, ""))</f>
        <v/>
      </c>
      <c r="Z12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6" s="199" t="str">
        <f>IF(Tabelle2[[#This Row],[Spalte17]]&lt;5, 1, IF(Tabelle2[[#This Row],[Spalte17]]&gt;4, ""))</f>
        <v/>
      </c>
      <c r="AF12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6" s="200" t="str">
        <f>IF(Tabelle2[[#This Row],[Spalte25]]&lt;5, 1, IF(Tabelle2[[#This Row],[Spalte25]]&gt;4, ""))</f>
        <v/>
      </c>
      <c r="AL12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6" s="96" t="str">
        <f>IF(Tabelle2[[#This Row],[Spalte31]]&lt;5, 1, IF(Tabelle2[[#This Row],[Spalte31]]&gt;4, ""))</f>
        <v/>
      </c>
      <c r="AR12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6" s="202" t="str">
        <f>IF(Tabelle2[[#This Row],[Spalte37]]&lt;5, 1, IF(Tabelle2[[#This Row],[Spalte37]]&gt;4, ""))</f>
        <v/>
      </c>
      <c r="AX12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6" s="203" t="str">
        <f>IF(Tabelle2[[#This Row],[Spalte43]]&lt;5, 1, IF(Tabelle2[[#This Row],[Spalte43]]&gt;4, ""))</f>
        <v/>
      </c>
      <c r="BD12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6" s="204" t="str">
        <f>IF(Tabelle2[[#This Row],[Spalte49]]&lt;5, 1, IF(Tabelle2[[#This Row],[Spalte49]]&gt;4, ""))</f>
        <v/>
      </c>
      <c r="BJ12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6" s="185" t="str">
        <f>IF(Tabelle2[[#This Row],[Spalte60]]&lt;5, 1, IF(Tabelle2[[#This Row],[Spalte60]]&gt;4, ""))</f>
        <v/>
      </c>
      <c r="BP12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6" s="199" t="str">
        <f>IF(Tabelle2[[#This Row],[Spalte66]]&lt;5, 1, IF(Tabelle2[[#This Row],[Spalte66]]&gt;4, ""))</f>
        <v/>
      </c>
      <c r="BV12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6" s="191" t="str">
        <f>IF(Tabelle2[[#This Row],[Spalte72]]&lt;5, 1, IF(Tabelle2[[#This Row],[Spalte72]]&gt;4, ""))</f>
        <v/>
      </c>
      <c r="CB12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6" s="79" t="str">
        <f>IF(Tabelle2[[#This Row],[Spalte78]]&lt;5, 1, IF(Tabelle2[[#This Row],[Spalte78]]&gt;4, ""))</f>
        <v/>
      </c>
      <c r="CD126" s="229">
        <v>31</v>
      </c>
      <c r="CE126" s="226">
        <v>22</v>
      </c>
      <c r="CF126" s="227">
        <v>8.1018518518518516E-5</v>
      </c>
      <c r="CG126" s="226">
        <v>0</v>
      </c>
      <c r="CH12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6" s="225" t="str">
        <f>IF(Tabelle2[[#This Row],[Spalte84]]&lt;5, 1, IF(Tabelle2[[#This Row],[Spalte84]]&gt;4, ""))</f>
        <v/>
      </c>
    </row>
    <row r="127" spans="1:87" x14ac:dyDescent="0.2">
      <c r="B127" s="260" t="s">
        <v>8</v>
      </c>
      <c r="K127" s="30"/>
      <c r="L127" s="34"/>
      <c r="M127" s="30"/>
      <c r="N12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7" s="44" t="str">
        <f>IF(Tabelle2[[#This Row],[Spalte11]]&lt;5, 1, IF(Tabelle2[[#This Row],[Spalte11]]&gt;4, ""))</f>
        <v/>
      </c>
      <c r="Q127" s="32"/>
      <c r="R127" s="32"/>
      <c r="S127" s="32"/>
      <c r="T127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7" s="50" t="str">
        <f>IF(Tabelle2[[#This Row],[Spalte6]]&lt;5, 1, IF(Tabelle2[[#This Row],[Spalte6]]&gt;4, ""))</f>
        <v/>
      </c>
      <c r="Z12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7" s="65" t="str">
        <f>IF(Tabelle2[[#This Row],[Spalte17]]&lt;5, 1, IF(Tabelle2[[#This Row],[Spalte17]]&gt;4, ""))</f>
        <v/>
      </c>
      <c r="AF12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7" s="80" t="str">
        <f>IF(Tabelle2[[#This Row],[Spalte25]]&lt;5, 1, IF(Tabelle2[[#This Row],[Spalte25]]&gt;4, ""))</f>
        <v/>
      </c>
      <c r="AL12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7" s="95" t="str">
        <f>IF(Tabelle2[[#This Row],[Spalte31]]&lt;5, 1, IF(Tabelle2[[#This Row],[Spalte31]]&gt;4, ""))</f>
        <v/>
      </c>
      <c r="AR12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7" s="112" t="str">
        <f>IF(Tabelle2[[#This Row],[Spalte37]]&lt;5, 1, IF(Tabelle2[[#This Row],[Spalte37]]&gt;4, ""))</f>
        <v/>
      </c>
      <c r="AX12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7" s="120" t="str">
        <f>IF(Tabelle2[[#This Row],[Spalte43]]&lt;5, 1, IF(Tabelle2[[#This Row],[Spalte43]]&gt;4, ""))</f>
        <v/>
      </c>
      <c r="BD12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7" s="128" t="str">
        <f>IF(Tabelle2[[#This Row],[Spalte49]]&lt;5, 1, IF(Tabelle2[[#This Row],[Spalte49]]&gt;4, ""))</f>
        <v/>
      </c>
      <c r="BJ12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7" s="137" t="str">
        <f>IF(Tabelle2[[#This Row],[Spalte60]]&lt;5, 1, IF(Tabelle2[[#This Row],[Spalte60]]&gt;4, ""))</f>
        <v/>
      </c>
      <c r="BP12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7" s="65" t="str">
        <f>IF(Tabelle2[[#This Row],[Spalte66]]&lt;5, 1, IF(Tabelle2[[#This Row],[Spalte66]]&gt;4, ""))</f>
        <v/>
      </c>
      <c r="BV12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7" s="190" t="str">
        <f>IF(Tabelle2[[#This Row],[Spalte72]]&lt;5, 1, IF(Tabelle2[[#This Row],[Spalte72]]&gt;4, ""))</f>
        <v/>
      </c>
      <c r="CB12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7" s="35" t="str">
        <f>IF(Tabelle2[[#This Row],[Spalte78]]&lt;5, 1, IF(Tabelle2[[#This Row],[Spalte78]]&gt;4, ""))</f>
        <v/>
      </c>
      <c r="CH12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7" s="221" t="str">
        <f>IF(Tabelle2[[#This Row],[Spalte84]]&lt;5, 1, IF(Tabelle2[[#This Row],[Spalte84]]&gt;4, ""))</f>
        <v/>
      </c>
    </row>
    <row r="128" spans="1:87" x14ac:dyDescent="0.2">
      <c r="A128" t="s">
        <v>835</v>
      </c>
      <c r="B128" s="104" t="s">
        <v>895</v>
      </c>
      <c r="C12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2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2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9.9305555555555553E-3</v>
      </c>
      <c r="F128" s="9">
        <f>Tabelle2[[#This Row],[Spalte4]]/Tabelle2[[#This Row],[Spalte3]]</f>
        <v>9.9305555555555553E-3</v>
      </c>
      <c r="G12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2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2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2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8" s="44" t="str">
        <f>IF(Tabelle2[[#This Row],[Spalte11]]&lt;5, 1, IF(Tabelle2[[#This Row],[Spalte11]]&gt;4, ""))</f>
        <v/>
      </c>
      <c r="T12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8" s="40" t="str">
        <f>IF(Tabelle2[[#This Row],[Spalte6]]&lt;5, 1, IF(Tabelle2[[#This Row],[Spalte6]]&gt;4, ""))</f>
        <v/>
      </c>
      <c r="Z12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8" s="65" t="str">
        <f>IF(Tabelle2[[#This Row],[Spalte17]]&lt;5, 1, IF(Tabelle2[[#This Row],[Spalte17]]&gt;4, ""))</f>
        <v/>
      </c>
      <c r="AF12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8" s="80" t="str">
        <f>IF(Tabelle2[[#This Row],[Spalte25]]&lt;5, 1, IF(Tabelle2[[#This Row],[Spalte25]]&gt;4, ""))</f>
        <v/>
      </c>
      <c r="AH128" s="106">
        <v>13</v>
      </c>
      <c r="AI128" s="99">
        <v>12</v>
      </c>
      <c r="AJ128" s="100">
        <v>9.9305555555555553E-3</v>
      </c>
      <c r="AK128" s="99">
        <v>0</v>
      </c>
      <c r="AL12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8" s="95" t="str">
        <f>IF(Tabelle2[[#This Row],[Spalte31]]&lt;5, 1, IF(Tabelle2[[#This Row],[Spalte31]]&gt;4, ""))</f>
        <v/>
      </c>
      <c r="AR12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8" s="112" t="str">
        <f>IF(Tabelle2[[#This Row],[Spalte37]]&lt;5, 1, IF(Tabelle2[[#This Row],[Spalte37]]&gt;4, ""))</f>
        <v/>
      </c>
      <c r="AX12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8" s="120" t="str">
        <f>IF(Tabelle2[[#This Row],[Spalte43]]&lt;5, 1, IF(Tabelle2[[#This Row],[Spalte43]]&gt;4, ""))</f>
        <v/>
      </c>
      <c r="BD12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8" s="128" t="str">
        <f>IF(Tabelle2[[#This Row],[Spalte49]]&lt;5, 1, IF(Tabelle2[[#This Row],[Spalte49]]&gt;4, ""))</f>
        <v/>
      </c>
      <c r="BJ12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8" s="137" t="str">
        <f>IF(Tabelle2[[#This Row],[Spalte60]]&lt;5, 1, IF(Tabelle2[[#This Row],[Spalte60]]&gt;4, ""))</f>
        <v/>
      </c>
      <c r="BP12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8" s="65" t="str">
        <f>IF(Tabelle2[[#This Row],[Spalte66]]&lt;5, 1, IF(Tabelle2[[#This Row],[Spalte66]]&gt;4, ""))</f>
        <v/>
      </c>
      <c r="BV12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8" s="190" t="str">
        <f>IF(Tabelle2[[#This Row],[Spalte72]]&lt;5, 1, IF(Tabelle2[[#This Row],[Spalte72]]&gt;4, ""))</f>
        <v/>
      </c>
      <c r="CB12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8" s="35" t="str">
        <f>IF(Tabelle2[[#This Row],[Spalte78]]&lt;5, 1, IF(Tabelle2[[#This Row],[Spalte78]]&gt;4, ""))</f>
        <v/>
      </c>
      <c r="CH12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8" s="221" t="str">
        <f>IF(Tabelle2[[#This Row],[Spalte84]]&lt;5, 1, IF(Tabelle2[[#This Row],[Spalte84]]&gt;4, ""))</f>
        <v/>
      </c>
    </row>
    <row r="129" spans="1:87" x14ac:dyDescent="0.2">
      <c r="A129" t="s">
        <v>835</v>
      </c>
      <c r="B129" s="104" t="s">
        <v>765</v>
      </c>
      <c r="C12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12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2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2.8310185185185192E-2</v>
      </c>
      <c r="F129" s="9">
        <f>Tabelle2[[#This Row],[Spalte4]]/Tabelle2[[#This Row],[Spalte3]]</f>
        <v>7.0775462962962979E-3</v>
      </c>
      <c r="G12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12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2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129" s="30"/>
      <c r="L129" s="30"/>
      <c r="M129" s="30"/>
      <c r="N12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29" s="44" t="str">
        <f>IF(Tabelle2[[#This Row],[Spalte11]]&lt;5, 1, IF(Tabelle2[[#This Row],[Spalte11]]&gt;4, ""))</f>
        <v/>
      </c>
      <c r="P129" s="54">
        <v>9</v>
      </c>
      <c r="Q129" s="168">
        <v>5</v>
      </c>
      <c r="R129" s="33">
        <v>1.238425925925926E-3</v>
      </c>
      <c r="S129" s="31">
        <v>1</v>
      </c>
      <c r="T12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29" s="50" t="str">
        <f>IF(Tabelle2[[#This Row],[Spalte6]]&lt;5, 1, IF(Tabelle2[[#This Row],[Spalte6]]&gt;4, ""))</f>
        <v/>
      </c>
      <c r="V129" s="70">
        <v>2</v>
      </c>
      <c r="W129" s="170">
        <v>15</v>
      </c>
      <c r="X129" s="12">
        <v>2.1770833333333336E-2</v>
      </c>
      <c r="Y129" s="13">
        <v>3</v>
      </c>
      <c r="Z12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29" s="65" t="str">
        <f>IF(Tabelle2[[#This Row],[Spalte17]]&lt;5, 1, IF(Tabelle2[[#This Row],[Spalte17]]&gt;4, ""))</f>
        <v/>
      </c>
      <c r="AF12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29" s="80" t="str">
        <f>IF(Tabelle2[[#This Row],[Spalte25]]&lt;5, 1, IF(Tabelle2[[#This Row],[Spalte25]]&gt;4, ""))</f>
        <v/>
      </c>
      <c r="AH129" s="106">
        <v>7</v>
      </c>
      <c r="AI129" s="99">
        <v>5</v>
      </c>
      <c r="AJ129" s="100">
        <v>4.9074074074074072E-3</v>
      </c>
      <c r="AK129" s="99">
        <v>1</v>
      </c>
      <c r="AL12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29" s="95" t="str">
        <f>IF(Tabelle2[[#This Row],[Spalte31]]&lt;5, 1, IF(Tabelle2[[#This Row],[Spalte31]]&gt;4, ""))</f>
        <v/>
      </c>
      <c r="AR12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29" s="112" t="str">
        <f>IF(Tabelle2[[#This Row],[Spalte37]]&lt;5, 1, IF(Tabelle2[[#This Row],[Spalte37]]&gt;4, ""))</f>
        <v/>
      </c>
      <c r="AX12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29" s="120" t="str">
        <f>IF(Tabelle2[[#This Row],[Spalte43]]&lt;5, 1, IF(Tabelle2[[#This Row],[Spalte43]]&gt;4, ""))</f>
        <v/>
      </c>
      <c r="BD12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29" s="128" t="str">
        <f>IF(Tabelle2[[#This Row],[Spalte49]]&lt;5, 1, IF(Tabelle2[[#This Row],[Spalte49]]&gt;4, ""))</f>
        <v/>
      </c>
      <c r="BJ12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29" s="137" t="str">
        <f>IF(Tabelle2[[#This Row],[Spalte60]]&lt;5, 1, IF(Tabelle2[[#This Row],[Spalte60]]&gt;4, ""))</f>
        <v/>
      </c>
      <c r="BL129" s="70">
        <v>20</v>
      </c>
      <c r="BM129" s="170">
        <v>9</v>
      </c>
      <c r="BN129" s="12">
        <v>3.9351851851851852E-4</v>
      </c>
      <c r="BO129" s="170">
        <v>0</v>
      </c>
      <c r="BP12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29" s="65" t="str">
        <f>IF(Tabelle2[[#This Row],[Spalte66]]&lt;5, 1, IF(Tabelle2[[#This Row],[Spalte66]]&gt;4, ""))</f>
        <v/>
      </c>
      <c r="BV12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29" s="190" t="str">
        <f>IF(Tabelle2[[#This Row],[Spalte72]]&lt;5, 1, IF(Tabelle2[[#This Row],[Spalte72]]&gt;4, ""))</f>
        <v/>
      </c>
      <c r="CB12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29" s="35" t="str">
        <f>IF(Tabelle2[[#This Row],[Spalte78]]&lt;5, 1, IF(Tabelle2[[#This Row],[Spalte78]]&gt;4, ""))</f>
        <v/>
      </c>
      <c r="CH12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29" s="221" t="str">
        <f>IF(Tabelle2[[#This Row],[Spalte84]]&lt;5, 1, IF(Tabelle2[[#This Row],[Spalte84]]&gt;4, ""))</f>
        <v/>
      </c>
    </row>
    <row r="130" spans="1:87" x14ac:dyDescent="0.2">
      <c r="A130" t="s">
        <v>835</v>
      </c>
      <c r="B130" s="104" t="s">
        <v>859</v>
      </c>
      <c r="C13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3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8.9120370370370362E-4</v>
      </c>
      <c r="F130" s="9">
        <f>Tabelle2[[#This Row],[Spalte4]]/Tabelle2[[#This Row],[Spalte3]]</f>
        <v>8.9120370370370362E-4</v>
      </c>
      <c r="G13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3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0" s="44" t="str">
        <f>IF(Tabelle2[[#This Row],[Spalte11]]&lt;5, 1, IF(Tabelle2[[#This Row],[Spalte11]]&gt;4, ""))</f>
        <v/>
      </c>
      <c r="T13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0" s="40" t="str">
        <f>IF(Tabelle2[[#This Row],[Spalte6]]&lt;5, 1, IF(Tabelle2[[#This Row],[Spalte6]]&gt;4, ""))</f>
        <v/>
      </c>
      <c r="Z13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0" s="65" t="str">
        <f>IF(Tabelle2[[#This Row],[Spalte17]]&lt;5, 1, IF(Tabelle2[[#This Row],[Spalte17]]&gt;4, ""))</f>
        <v/>
      </c>
      <c r="AB130" s="84" t="s">
        <v>1000</v>
      </c>
      <c r="AC130" s="173">
        <v>1</v>
      </c>
      <c r="AD130" s="85">
        <v>8.9120370370370362E-4</v>
      </c>
      <c r="AE130" s="86">
        <v>0</v>
      </c>
      <c r="AF13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0" s="80" t="str">
        <f>IF(Tabelle2[[#This Row],[Spalte25]]&lt;5, 1, IF(Tabelle2[[#This Row],[Spalte25]]&gt;4, ""))</f>
        <v/>
      </c>
      <c r="AL13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0" s="95" t="str">
        <f>IF(Tabelle2[[#This Row],[Spalte31]]&lt;5, 1, IF(Tabelle2[[#This Row],[Spalte31]]&gt;4, ""))</f>
        <v/>
      </c>
      <c r="AR13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0" s="112" t="str">
        <f>IF(Tabelle2[[#This Row],[Spalte37]]&lt;5, 1, IF(Tabelle2[[#This Row],[Spalte37]]&gt;4, ""))</f>
        <v/>
      </c>
      <c r="AX13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0" s="120" t="str">
        <f>IF(Tabelle2[[#This Row],[Spalte43]]&lt;5, 1, IF(Tabelle2[[#This Row],[Spalte43]]&gt;4, ""))</f>
        <v/>
      </c>
      <c r="BD13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0" s="128" t="str">
        <f>IF(Tabelle2[[#This Row],[Spalte49]]&lt;5, 1, IF(Tabelle2[[#This Row],[Spalte49]]&gt;4, ""))</f>
        <v/>
      </c>
      <c r="BJ13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0" s="137" t="str">
        <f>IF(Tabelle2[[#This Row],[Spalte60]]&lt;5, 1, IF(Tabelle2[[#This Row],[Spalte60]]&gt;4, ""))</f>
        <v/>
      </c>
      <c r="BP13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0" s="65" t="str">
        <f>IF(Tabelle2[[#This Row],[Spalte66]]&lt;5, 1, IF(Tabelle2[[#This Row],[Spalte66]]&gt;4, ""))</f>
        <v/>
      </c>
      <c r="BV13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0" s="190" t="str">
        <f>IF(Tabelle2[[#This Row],[Spalte72]]&lt;5, 1, IF(Tabelle2[[#This Row],[Spalte72]]&gt;4, ""))</f>
        <v/>
      </c>
      <c r="CB13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0" s="35" t="str">
        <f>IF(Tabelle2[[#This Row],[Spalte78]]&lt;5, 1, IF(Tabelle2[[#This Row],[Spalte78]]&gt;4, ""))</f>
        <v/>
      </c>
      <c r="CH13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0" s="221" t="str">
        <f>IF(Tabelle2[[#This Row],[Spalte84]]&lt;5, 1, IF(Tabelle2[[#This Row],[Spalte84]]&gt;4, ""))</f>
        <v/>
      </c>
    </row>
    <row r="131" spans="1:87" x14ac:dyDescent="0.2">
      <c r="A131" t="s">
        <v>835</v>
      </c>
      <c r="B131" s="104" t="s">
        <v>929</v>
      </c>
      <c r="C13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3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2.4305555555555552E-4</v>
      </c>
      <c r="F131" s="9">
        <f>Tabelle2[[#This Row],[Spalte4]]/Tabelle2[[#This Row],[Spalte3]]</f>
        <v>2.4305555555555552E-4</v>
      </c>
      <c r="G13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3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1" s="44" t="str">
        <f>IF(Tabelle2[[#This Row],[Spalte11]]&lt;5, 1, IF(Tabelle2[[#This Row],[Spalte11]]&gt;4, ""))</f>
        <v/>
      </c>
      <c r="T13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1" s="40" t="str">
        <f>IF(Tabelle2[[#This Row],[Spalte6]]&lt;5, 1, IF(Tabelle2[[#This Row],[Spalte6]]&gt;4, ""))</f>
        <v/>
      </c>
      <c r="Z13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1" s="65" t="str">
        <f>IF(Tabelle2[[#This Row],[Spalte17]]&lt;5, 1, IF(Tabelle2[[#This Row],[Spalte17]]&gt;4, ""))</f>
        <v/>
      </c>
      <c r="AF13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1" s="80" t="str">
        <f>IF(Tabelle2[[#This Row],[Spalte25]]&lt;5, 1, IF(Tabelle2[[#This Row],[Spalte25]]&gt;4, ""))</f>
        <v/>
      </c>
      <c r="AL13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1" s="95" t="str">
        <f>IF(Tabelle2[[#This Row],[Spalte31]]&lt;5, 1, IF(Tabelle2[[#This Row],[Spalte31]]&gt;4, ""))</f>
        <v/>
      </c>
      <c r="AR13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1" s="112" t="str">
        <f>IF(Tabelle2[[#This Row],[Spalte37]]&lt;5, 1, IF(Tabelle2[[#This Row],[Spalte37]]&gt;4, ""))</f>
        <v/>
      </c>
      <c r="AT131" s="163">
        <v>8</v>
      </c>
      <c r="AU131" s="156">
        <v>2</v>
      </c>
      <c r="AV131" s="157">
        <v>2.4305555555555552E-4</v>
      </c>
      <c r="AW131" s="156">
        <v>0</v>
      </c>
      <c r="AX13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1" s="120" t="str">
        <f>IF(Tabelle2[[#This Row],[Spalte43]]&lt;5, 1, IF(Tabelle2[[#This Row],[Spalte43]]&gt;4, ""))</f>
        <v/>
      </c>
      <c r="BD13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1" s="128" t="str">
        <f>IF(Tabelle2[[#This Row],[Spalte49]]&lt;5, 1, IF(Tabelle2[[#This Row],[Spalte49]]&gt;4, ""))</f>
        <v/>
      </c>
      <c r="BJ13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1" s="137" t="str">
        <f>IF(Tabelle2[[#This Row],[Spalte60]]&lt;5, 1, IF(Tabelle2[[#This Row],[Spalte60]]&gt;4, ""))</f>
        <v/>
      </c>
      <c r="BP13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1" s="65" t="str">
        <f>IF(Tabelle2[[#This Row],[Spalte66]]&lt;5, 1, IF(Tabelle2[[#This Row],[Spalte66]]&gt;4, ""))</f>
        <v/>
      </c>
      <c r="BV13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1" s="190" t="str">
        <f>IF(Tabelle2[[#This Row],[Spalte72]]&lt;5, 1, IF(Tabelle2[[#This Row],[Spalte72]]&gt;4, ""))</f>
        <v/>
      </c>
      <c r="CB13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1" s="35" t="str">
        <f>IF(Tabelle2[[#This Row],[Spalte78]]&lt;5, 1, IF(Tabelle2[[#This Row],[Spalte78]]&gt;4, ""))</f>
        <v/>
      </c>
      <c r="CH13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1" s="221" t="str">
        <f>IF(Tabelle2[[#This Row],[Spalte84]]&lt;5, 1, IF(Tabelle2[[#This Row],[Spalte84]]&gt;4, ""))</f>
        <v/>
      </c>
    </row>
    <row r="132" spans="1:87" x14ac:dyDescent="0.2">
      <c r="A132" t="s">
        <v>835</v>
      </c>
      <c r="B132" s="104" t="s">
        <v>952</v>
      </c>
      <c r="C13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13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1.0208333333333331E-2</v>
      </c>
      <c r="F132" s="9">
        <f>Tabelle2[[#This Row],[Spalte4]]/Tabelle2[[#This Row],[Spalte3]]</f>
        <v>1.0208333333333331E-2</v>
      </c>
      <c r="G13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3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2" s="44" t="str">
        <f>IF(Tabelle2[[#This Row],[Spalte11]]&lt;5, 1, IF(Tabelle2[[#This Row],[Spalte11]]&gt;4, ""))</f>
        <v/>
      </c>
      <c r="T13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2" s="40" t="str">
        <f>IF(Tabelle2[[#This Row],[Spalte6]]&lt;5, 1, IF(Tabelle2[[#This Row],[Spalte6]]&gt;4, ""))</f>
        <v/>
      </c>
      <c r="Z13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2" s="65" t="str">
        <f>IF(Tabelle2[[#This Row],[Spalte17]]&lt;5, 1, IF(Tabelle2[[#This Row],[Spalte17]]&gt;4, ""))</f>
        <v/>
      </c>
      <c r="AF13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2" s="80" t="str">
        <f>IF(Tabelle2[[#This Row],[Spalte25]]&lt;5, 1, IF(Tabelle2[[#This Row],[Spalte25]]&gt;4, ""))</f>
        <v/>
      </c>
      <c r="AL13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2" s="95" t="str">
        <f>IF(Tabelle2[[#This Row],[Spalte31]]&lt;5, 1, IF(Tabelle2[[#This Row],[Spalte31]]&gt;4, ""))</f>
        <v/>
      </c>
      <c r="AR13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2" s="112" t="str">
        <f>IF(Tabelle2[[#This Row],[Spalte37]]&lt;5, 1, IF(Tabelle2[[#This Row],[Spalte37]]&gt;4, ""))</f>
        <v/>
      </c>
      <c r="AX13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2" s="120" t="str">
        <f>IF(Tabelle2[[#This Row],[Spalte43]]&lt;5, 1, IF(Tabelle2[[#This Row],[Spalte43]]&gt;4, ""))</f>
        <v/>
      </c>
      <c r="AZ132" s="162">
        <v>16</v>
      </c>
      <c r="BA132" s="159">
        <v>14</v>
      </c>
      <c r="BB132" s="160">
        <v>1.0208333333333331E-2</v>
      </c>
      <c r="BC132" s="159">
        <v>2</v>
      </c>
      <c r="BD13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2" s="128" t="str">
        <f>IF(Tabelle2[[#This Row],[Spalte49]]&lt;5, 1, IF(Tabelle2[[#This Row],[Spalte49]]&gt;4, ""))</f>
        <v/>
      </c>
      <c r="BJ13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2" s="137" t="str">
        <f>IF(Tabelle2[[#This Row],[Spalte60]]&lt;5, 1, IF(Tabelle2[[#This Row],[Spalte60]]&gt;4, ""))</f>
        <v/>
      </c>
      <c r="BP13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2" s="65" t="str">
        <f>IF(Tabelle2[[#This Row],[Spalte66]]&lt;5, 1, IF(Tabelle2[[#This Row],[Spalte66]]&gt;4, ""))</f>
        <v/>
      </c>
      <c r="BV13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2" s="190" t="str">
        <f>IF(Tabelle2[[#This Row],[Spalte72]]&lt;5, 1, IF(Tabelle2[[#This Row],[Spalte72]]&gt;4, ""))</f>
        <v/>
      </c>
      <c r="CB13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2" s="35" t="str">
        <f>IF(Tabelle2[[#This Row],[Spalte78]]&lt;5, 1, IF(Tabelle2[[#This Row],[Spalte78]]&gt;4, ""))</f>
        <v/>
      </c>
      <c r="CH13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2" s="221" t="str">
        <f>IF(Tabelle2[[#This Row],[Spalte84]]&lt;5, 1, IF(Tabelle2[[#This Row],[Spalte84]]&gt;4, ""))</f>
        <v/>
      </c>
    </row>
    <row r="133" spans="1:87" x14ac:dyDescent="0.2">
      <c r="B133" s="260" t="s">
        <v>9</v>
      </c>
      <c r="K133" s="30"/>
      <c r="L133" s="34"/>
      <c r="M133" s="30"/>
      <c r="N13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3" s="44" t="str">
        <f>IF(Tabelle2[[#This Row],[Spalte11]]&lt;5, 1, IF(Tabelle2[[#This Row],[Spalte11]]&gt;4, ""))</f>
        <v/>
      </c>
      <c r="Q133" s="32"/>
      <c r="R133" s="32"/>
      <c r="S133" s="32"/>
      <c r="T133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3" s="50" t="str">
        <f>IF(Tabelle2[[#This Row],[Spalte6]]&lt;5, 1, IF(Tabelle2[[#This Row],[Spalte6]]&gt;4, ""))</f>
        <v/>
      </c>
      <c r="Z13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3" s="65" t="str">
        <f>IF(Tabelle2[[#This Row],[Spalte17]]&lt;5, 1, IF(Tabelle2[[#This Row],[Spalte17]]&gt;4, ""))</f>
        <v/>
      </c>
      <c r="AF13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3" s="80" t="str">
        <f>IF(Tabelle2[[#This Row],[Spalte25]]&lt;5, 1, IF(Tabelle2[[#This Row],[Spalte25]]&gt;4, ""))</f>
        <v/>
      </c>
      <c r="AL13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3" s="95" t="str">
        <f>IF(Tabelle2[[#This Row],[Spalte31]]&lt;5, 1, IF(Tabelle2[[#This Row],[Spalte31]]&gt;4, ""))</f>
        <v/>
      </c>
      <c r="AR13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3" s="112" t="str">
        <f>IF(Tabelle2[[#This Row],[Spalte37]]&lt;5, 1, IF(Tabelle2[[#This Row],[Spalte37]]&gt;4, ""))</f>
        <v/>
      </c>
      <c r="AX13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3" s="120" t="str">
        <f>IF(Tabelle2[[#This Row],[Spalte43]]&lt;5, 1, IF(Tabelle2[[#This Row],[Spalte43]]&gt;4, ""))</f>
        <v/>
      </c>
      <c r="BD13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3" s="128" t="str">
        <f>IF(Tabelle2[[#This Row],[Spalte49]]&lt;5, 1, IF(Tabelle2[[#This Row],[Spalte49]]&gt;4, ""))</f>
        <v/>
      </c>
      <c r="BJ13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3" s="137" t="str">
        <f>IF(Tabelle2[[#This Row],[Spalte60]]&lt;5, 1, IF(Tabelle2[[#This Row],[Spalte60]]&gt;4, ""))</f>
        <v/>
      </c>
      <c r="BP13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3" s="65" t="str">
        <f>IF(Tabelle2[[#This Row],[Spalte66]]&lt;5, 1, IF(Tabelle2[[#This Row],[Spalte66]]&gt;4, ""))</f>
        <v/>
      </c>
      <c r="BV13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3" s="190" t="str">
        <f>IF(Tabelle2[[#This Row],[Spalte72]]&lt;5, 1, IF(Tabelle2[[#This Row],[Spalte72]]&gt;4, ""))</f>
        <v/>
      </c>
      <c r="CB13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3" s="35" t="str">
        <f>IF(Tabelle2[[#This Row],[Spalte78]]&lt;5, 1, IF(Tabelle2[[#This Row],[Spalte78]]&gt;4, ""))</f>
        <v/>
      </c>
      <c r="CH13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3" s="221" t="str">
        <f>IF(Tabelle2[[#This Row],[Spalte84]]&lt;5, 1, IF(Tabelle2[[#This Row],[Spalte84]]&gt;4, ""))</f>
        <v/>
      </c>
    </row>
    <row r="134" spans="1:87" x14ac:dyDescent="0.2">
      <c r="A134" t="s">
        <v>835</v>
      </c>
      <c r="B134" s="104" t="s">
        <v>1041</v>
      </c>
      <c r="C13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3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3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3.0868055555555558E-2</v>
      </c>
      <c r="F134" s="9">
        <f>Tabelle2[[#This Row],[Spalte4]]/Tabelle2[[#This Row],[Spalte3]]</f>
        <v>1.5434027777777779E-2</v>
      </c>
      <c r="G13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3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3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4" s="196" t="str">
        <f>IF(Tabelle2[[#This Row],[Spalte11]]&lt;5, 1, IF(Tabelle2[[#This Row],[Spalte11]]&gt;4, ""))</f>
        <v/>
      </c>
      <c r="T13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4" s="198" t="str">
        <f>IF(Tabelle2[[#This Row],[Spalte6]]&lt;5, 1, IF(Tabelle2[[#This Row],[Spalte6]]&gt;4, ""))</f>
        <v/>
      </c>
      <c r="Z13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4" s="199" t="str">
        <f>IF(Tabelle2[[#This Row],[Spalte17]]&lt;5, 1, IF(Tabelle2[[#This Row],[Spalte17]]&gt;4, ""))</f>
        <v/>
      </c>
      <c r="AF13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4" s="200" t="str">
        <f>IF(Tabelle2[[#This Row],[Spalte25]]&lt;5, 1, IF(Tabelle2[[#This Row],[Spalte25]]&gt;4, ""))</f>
        <v/>
      </c>
      <c r="AL13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4" s="96" t="str">
        <f>IF(Tabelle2[[#This Row],[Spalte31]]&lt;5, 1, IF(Tabelle2[[#This Row],[Spalte31]]&gt;4, ""))</f>
        <v/>
      </c>
      <c r="AR13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4" s="202" t="str">
        <f>IF(Tabelle2[[#This Row],[Spalte37]]&lt;5, 1, IF(Tabelle2[[#This Row],[Spalte37]]&gt;4, ""))</f>
        <v/>
      </c>
      <c r="AX13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4" s="203" t="str">
        <f>IF(Tabelle2[[#This Row],[Spalte43]]&lt;5, 1, IF(Tabelle2[[#This Row],[Spalte43]]&gt;4, ""))</f>
        <v/>
      </c>
      <c r="BD13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4" s="204" t="str">
        <f>IF(Tabelle2[[#This Row],[Spalte49]]&lt;5, 1, IF(Tabelle2[[#This Row],[Spalte49]]&gt;4, ""))</f>
        <v/>
      </c>
      <c r="BJ13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4" s="185" t="str">
        <f>IF(Tabelle2[[#This Row],[Spalte60]]&lt;5, 1, IF(Tabelle2[[#This Row],[Spalte60]]&gt;4, ""))</f>
        <v/>
      </c>
      <c r="BL134" s="70">
        <v>6</v>
      </c>
      <c r="BM134" s="170">
        <v>1</v>
      </c>
      <c r="BN134" s="12">
        <v>1.8865740740740742E-3</v>
      </c>
      <c r="BO134" s="170">
        <v>0</v>
      </c>
      <c r="BP13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4" s="199" t="str">
        <f>IF(Tabelle2[[#This Row],[Spalte66]]&lt;5, 1, IF(Tabelle2[[#This Row],[Spalte66]]&gt;4, ""))</f>
        <v/>
      </c>
      <c r="BR134" s="211">
        <v>12</v>
      </c>
      <c r="BS134" s="209">
        <v>26</v>
      </c>
      <c r="BT134" s="208">
        <v>2.8981481481481483E-2</v>
      </c>
      <c r="BU134" s="209">
        <v>3</v>
      </c>
      <c r="BV134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7</v>
      </c>
      <c r="BW134" s="191" t="str">
        <f>IF(Tabelle2[[#This Row],[Spalte72]]&lt;5, 1, IF(Tabelle2[[#This Row],[Spalte72]]&gt;4, ""))</f>
        <v/>
      </c>
      <c r="CB13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4" s="79" t="str">
        <f>IF(Tabelle2[[#This Row],[Spalte78]]&lt;5, 1, IF(Tabelle2[[#This Row],[Spalte78]]&gt;4, ""))</f>
        <v/>
      </c>
      <c r="CH13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4" s="225" t="str">
        <f>IF(Tabelle2[[#This Row],[Spalte84]]&lt;5, 1, IF(Tabelle2[[#This Row],[Spalte84]]&gt;4, ""))</f>
        <v/>
      </c>
    </row>
    <row r="135" spans="1:87" x14ac:dyDescent="0.2">
      <c r="A135" t="s">
        <v>835</v>
      </c>
      <c r="B135" s="104" t="s">
        <v>934</v>
      </c>
      <c r="C13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13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3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9.7025462962962966E-2</v>
      </c>
      <c r="F135" s="9">
        <f>Tabelle2[[#This Row],[Spalte4]]/Tabelle2[[#This Row],[Spalte3]]</f>
        <v>1.9405092592592592E-2</v>
      </c>
      <c r="G13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8</v>
      </c>
      <c r="H13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3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3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5" s="44" t="str">
        <f>IF(Tabelle2[[#This Row],[Spalte11]]&lt;5, 1, IF(Tabelle2[[#This Row],[Spalte11]]&gt;4, ""))</f>
        <v/>
      </c>
      <c r="T13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5" s="40" t="str">
        <f>IF(Tabelle2[[#This Row],[Spalte6]]&lt;5, 1, IF(Tabelle2[[#This Row],[Spalte6]]&gt;4, ""))</f>
        <v/>
      </c>
      <c r="Z13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5" s="65" t="str">
        <f>IF(Tabelle2[[#This Row],[Spalte17]]&lt;5, 1, IF(Tabelle2[[#This Row],[Spalte17]]&gt;4, ""))</f>
        <v/>
      </c>
      <c r="AF13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5" s="80" t="str">
        <f>IF(Tabelle2[[#This Row],[Spalte25]]&lt;5, 1, IF(Tabelle2[[#This Row],[Spalte25]]&gt;4, ""))</f>
        <v/>
      </c>
      <c r="AL13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5" s="95" t="str">
        <f>IF(Tabelle2[[#This Row],[Spalte31]]&lt;5, 1, IF(Tabelle2[[#This Row],[Spalte31]]&gt;4, ""))</f>
        <v/>
      </c>
      <c r="AR13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5" s="112" t="str">
        <f>IF(Tabelle2[[#This Row],[Spalte37]]&lt;5, 1, IF(Tabelle2[[#This Row],[Spalte37]]&gt;4, ""))</f>
        <v/>
      </c>
      <c r="AT135" s="163">
        <v>18</v>
      </c>
      <c r="AU135" s="156">
        <v>19</v>
      </c>
      <c r="AV135" s="157">
        <v>1.2418981481481482E-2</v>
      </c>
      <c r="AW135" s="156">
        <v>1</v>
      </c>
      <c r="AX13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5" s="120" t="str">
        <f>IF(Tabelle2[[#This Row],[Spalte43]]&lt;5, 1, IF(Tabelle2[[#This Row],[Spalte43]]&gt;4, ""))</f>
        <v/>
      </c>
      <c r="AZ135" s="162">
        <v>12</v>
      </c>
      <c r="BA135" s="159">
        <v>15</v>
      </c>
      <c r="BB135" s="160">
        <v>1.4444444444444446E-2</v>
      </c>
      <c r="BC135" s="159">
        <v>2</v>
      </c>
      <c r="BD13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5" s="128" t="str">
        <f>IF(Tabelle2[[#This Row],[Spalte49]]&lt;5, 1, IF(Tabelle2[[#This Row],[Spalte49]]&gt;4, ""))</f>
        <v/>
      </c>
      <c r="BJ13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5" s="137" t="str">
        <f>IF(Tabelle2[[#This Row],[Spalte60]]&lt;5, 1, IF(Tabelle2[[#This Row],[Spalte60]]&gt;4, ""))</f>
        <v/>
      </c>
      <c r="BP13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5" s="65" t="str">
        <f>IF(Tabelle2[[#This Row],[Spalte66]]&lt;5, 1, IF(Tabelle2[[#This Row],[Spalte66]]&gt;4, ""))</f>
        <v/>
      </c>
      <c r="BR135" s="211">
        <v>1</v>
      </c>
      <c r="BS135" s="209">
        <v>14</v>
      </c>
      <c r="BT135" s="208">
        <v>2.0208333333333335E-2</v>
      </c>
      <c r="BU135" s="209">
        <v>0</v>
      </c>
      <c r="BV13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5" s="190" t="str">
        <f>IF(Tabelle2[[#This Row],[Spalte72]]&lt;5, 1, IF(Tabelle2[[#This Row],[Spalte72]]&gt;4, ""))</f>
        <v/>
      </c>
      <c r="BX135" s="84">
        <v>8</v>
      </c>
      <c r="BY135" s="174">
        <v>14</v>
      </c>
      <c r="BZ135" s="85">
        <v>1.6932870370370372E-2</v>
      </c>
      <c r="CA135" s="173">
        <v>2</v>
      </c>
      <c r="CB13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5" s="35" t="str">
        <f>IF(Tabelle2[[#This Row],[Spalte78]]&lt;5, 1, IF(Tabelle2[[#This Row],[Spalte78]]&gt;4, ""))</f>
        <v/>
      </c>
      <c r="CD135" s="229">
        <v>7</v>
      </c>
      <c r="CE135" s="228" t="s">
        <v>960</v>
      </c>
      <c r="CF135" s="227">
        <v>3.3020833333333333E-2</v>
      </c>
      <c r="CG135" s="226">
        <v>3</v>
      </c>
      <c r="CH135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1</v>
      </c>
      <c r="CI135" s="221">
        <f>IF(Tabelle2[[#This Row],[Spalte84]]&lt;5, 1, IF(Tabelle2[[#This Row],[Spalte84]]&gt;4, ""))</f>
        <v>1</v>
      </c>
    </row>
    <row r="136" spans="1:87" x14ac:dyDescent="0.2">
      <c r="A136" t="s">
        <v>835</v>
      </c>
      <c r="B136" s="104" t="s">
        <v>767</v>
      </c>
      <c r="C13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3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5.0000000000000001E-3</v>
      </c>
      <c r="F136" s="9">
        <f>Tabelle2[[#This Row],[Spalte4]]/Tabelle2[[#This Row],[Spalte3]]</f>
        <v>5.0000000000000001E-3</v>
      </c>
      <c r="G13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3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136" s="30"/>
      <c r="L136" s="30"/>
      <c r="M136" s="30"/>
      <c r="N13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6" s="44" t="str">
        <f>IF(Tabelle2[[#This Row],[Spalte11]]&lt;5, 1, IF(Tabelle2[[#This Row],[Spalte11]]&gt;4, ""))</f>
        <v/>
      </c>
      <c r="P136" s="54">
        <v>4</v>
      </c>
      <c r="Q136" s="168">
        <v>3</v>
      </c>
      <c r="R136" s="33">
        <v>5.0000000000000001E-3</v>
      </c>
      <c r="S136" s="31">
        <v>0</v>
      </c>
      <c r="T13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6" s="50" t="str">
        <f>IF(Tabelle2[[#This Row],[Spalte6]]&lt;5, 1, IF(Tabelle2[[#This Row],[Spalte6]]&gt;4, ""))</f>
        <v/>
      </c>
      <c r="Z13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6" s="65" t="str">
        <f>IF(Tabelle2[[#This Row],[Spalte17]]&lt;5, 1, IF(Tabelle2[[#This Row],[Spalte17]]&gt;4, ""))</f>
        <v/>
      </c>
      <c r="AF13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6" s="80" t="str">
        <f>IF(Tabelle2[[#This Row],[Spalte25]]&lt;5, 1, IF(Tabelle2[[#This Row],[Spalte25]]&gt;4, ""))</f>
        <v/>
      </c>
      <c r="AL13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6" s="95" t="str">
        <f>IF(Tabelle2[[#This Row],[Spalte31]]&lt;5, 1, IF(Tabelle2[[#This Row],[Spalte31]]&gt;4, ""))</f>
        <v/>
      </c>
      <c r="AR13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6" s="112" t="str">
        <f>IF(Tabelle2[[#This Row],[Spalte37]]&lt;5, 1, IF(Tabelle2[[#This Row],[Spalte37]]&gt;4, ""))</f>
        <v/>
      </c>
      <c r="AX13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6" s="120" t="str">
        <f>IF(Tabelle2[[#This Row],[Spalte43]]&lt;5, 1, IF(Tabelle2[[#This Row],[Spalte43]]&gt;4, ""))</f>
        <v/>
      </c>
      <c r="BD13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6" s="128" t="str">
        <f>IF(Tabelle2[[#This Row],[Spalte49]]&lt;5, 1, IF(Tabelle2[[#This Row],[Spalte49]]&gt;4, ""))</f>
        <v/>
      </c>
      <c r="BJ13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6" s="137" t="str">
        <f>IF(Tabelle2[[#This Row],[Spalte60]]&lt;5, 1, IF(Tabelle2[[#This Row],[Spalte60]]&gt;4, ""))</f>
        <v/>
      </c>
      <c r="BP13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6" s="65" t="str">
        <f>IF(Tabelle2[[#This Row],[Spalte66]]&lt;5, 1, IF(Tabelle2[[#This Row],[Spalte66]]&gt;4, ""))</f>
        <v/>
      </c>
      <c r="BV13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6" s="190" t="str">
        <f>IF(Tabelle2[[#This Row],[Spalte72]]&lt;5, 1, IF(Tabelle2[[#This Row],[Spalte72]]&gt;4, ""))</f>
        <v/>
      </c>
      <c r="CB13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6" s="35" t="str">
        <f>IF(Tabelle2[[#This Row],[Spalte78]]&lt;5, 1, IF(Tabelle2[[#This Row],[Spalte78]]&gt;4, ""))</f>
        <v/>
      </c>
      <c r="CH13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6" s="221" t="str">
        <f>IF(Tabelle2[[#This Row],[Spalte84]]&lt;5, 1, IF(Tabelle2[[#This Row],[Spalte84]]&gt;4, ""))</f>
        <v/>
      </c>
    </row>
    <row r="137" spans="1:87" x14ac:dyDescent="0.2">
      <c r="A137" t="s">
        <v>835</v>
      </c>
      <c r="B137" s="89" t="s">
        <v>807</v>
      </c>
      <c r="C13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3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13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1.849537037037037E-2</v>
      </c>
      <c r="F137" s="9">
        <f>Tabelle2[[#This Row],[Spalte4]]/Tabelle2[[#This Row],[Spalte3]]</f>
        <v>9.2476851851851852E-3</v>
      </c>
      <c r="G13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3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7" s="44" t="str">
        <f>IF(Tabelle2[[#This Row],[Spalte11]]&lt;5, 1, IF(Tabelle2[[#This Row],[Spalte11]]&gt;4, ""))</f>
        <v/>
      </c>
      <c r="P137" s="256"/>
      <c r="Q137" s="165"/>
      <c r="R137" s="165"/>
      <c r="S137" s="165"/>
      <c r="T137" s="16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7" s="261" t="str">
        <f>IF(Tabelle2[[#This Row],[Spalte6]]&lt;5, 1, IF(Tabelle2[[#This Row],[Spalte6]]&gt;4, ""))</f>
        <v/>
      </c>
      <c r="V137" s="262">
        <v>11</v>
      </c>
      <c r="W137" s="263">
        <v>19</v>
      </c>
      <c r="X137" s="22">
        <v>1.6539351851851854E-2</v>
      </c>
      <c r="Y137" s="263">
        <v>3</v>
      </c>
      <c r="Z137" s="20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7" s="71" t="str">
        <f>IF(Tabelle2[[#This Row],[Spalte17]]&lt;5, 1, IF(Tabelle2[[#This Row],[Spalte17]]&gt;4, ""))</f>
        <v/>
      </c>
      <c r="AB137" s="84" t="s">
        <v>999</v>
      </c>
      <c r="AC137" s="173">
        <v>2</v>
      </c>
      <c r="AD137" s="85">
        <v>1.9560185185185184E-3</v>
      </c>
      <c r="AE137" s="86">
        <v>0</v>
      </c>
      <c r="AF13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7" s="80" t="str">
        <f>IF(Tabelle2[[#This Row],[Spalte25]]&lt;5, 1, IF(Tabelle2[[#This Row],[Spalte25]]&gt;4, ""))</f>
        <v/>
      </c>
      <c r="AL13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7" s="95" t="str">
        <f>IF(Tabelle2[[#This Row],[Spalte31]]&lt;5, 1, IF(Tabelle2[[#This Row],[Spalte31]]&gt;4, ""))</f>
        <v/>
      </c>
      <c r="AR13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7" s="112" t="str">
        <f>IF(Tabelle2[[#This Row],[Spalte37]]&lt;5, 1, IF(Tabelle2[[#This Row],[Spalte37]]&gt;4, ""))</f>
        <v/>
      </c>
      <c r="AX13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7" s="120" t="str">
        <f>IF(Tabelle2[[#This Row],[Spalte43]]&lt;5, 1, IF(Tabelle2[[#This Row],[Spalte43]]&gt;4, ""))</f>
        <v/>
      </c>
      <c r="BD13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7" s="128" t="str">
        <f>IF(Tabelle2[[#This Row],[Spalte49]]&lt;5, 1, IF(Tabelle2[[#This Row],[Spalte49]]&gt;4, ""))</f>
        <v/>
      </c>
      <c r="BJ13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7" s="137" t="str">
        <f>IF(Tabelle2[[#This Row],[Spalte60]]&lt;5, 1, IF(Tabelle2[[#This Row],[Spalte60]]&gt;4, ""))</f>
        <v/>
      </c>
      <c r="BP13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7" s="65" t="str">
        <f>IF(Tabelle2[[#This Row],[Spalte66]]&lt;5, 1, IF(Tabelle2[[#This Row],[Spalte66]]&gt;4, ""))</f>
        <v/>
      </c>
      <c r="BV13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7" s="190" t="str">
        <f>IF(Tabelle2[[#This Row],[Spalte72]]&lt;5, 1, IF(Tabelle2[[#This Row],[Spalte72]]&gt;4, ""))</f>
        <v/>
      </c>
      <c r="CB13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7" s="35" t="str">
        <f>IF(Tabelle2[[#This Row],[Spalte78]]&lt;5, 1, IF(Tabelle2[[#This Row],[Spalte78]]&gt;4, ""))</f>
        <v/>
      </c>
      <c r="CH13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7" s="221" t="str">
        <f>IF(Tabelle2[[#This Row],[Spalte84]]&lt;5, 1, IF(Tabelle2[[#This Row],[Spalte84]]&gt;4, ""))</f>
        <v/>
      </c>
    </row>
    <row r="138" spans="1:87" x14ac:dyDescent="0.2">
      <c r="A138" t="s">
        <v>835</v>
      </c>
      <c r="B138" s="104" t="s">
        <v>822</v>
      </c>
      <c r="C13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13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1.3090277777777779E-2</v>
      </c>
      <c r="F138" s="9">
        <f>Tabelle2[[#This Row],[Spalte4]]/Tabelle2[[#This Row],[Spalte3]]</f>
        <v>1.3090277777777779E-2</v>
      </c>
      <c r="G13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3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3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3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8" s="44" t="str">
        <f>IF(Tabelle2[[#This Row],[Spalte11]]&lt;5, 1, IF(Tabelle2[[#This Row],[Spalte11]]&gt;4, ""))</f>
        <v/>
      </c>
      <c r="T13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8" s="40" t="str">
        <f>IF(Tabelle2[[#This Row],[Spalte6]]&lt;5, 1, IF(Tabelle2[[#This Row],[Spalte6]]&gt;4, ""))</f>
        <v/>
      </c>
      <c r="V138" s="70">
        <v>46</v>
      </c>
      <c r="W138" s="170">
        <v>49</v>
      </c>
      <c r="X138" s="12">
        <v>1.3090277777777779E-2</v>
      </c>
      <c r="Y138" s="13">
        <v>3</v>
      </c>
      <c r="Z138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4</v>
      </c>
      <c r="AA138" s="65">
        <f>IF(Tabelle2[[#This Row],[Spalte17]]&lt;5, 1, IF(Tabelle2[[#This Row],[Spalte17]]&gt;4, ""))</f>
        <v>1</v>
      </c>
      <c r="AF13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8" s="80" t="str">
        <f>IF(Tabelle2[[#This Row],[Spalte25]]&lt;5, 1, IF(Tabelle2[[#This Row],[Spalte25]]&gt;4, ""))</f>
        <v/>
      </c>
      <c r="AL13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8" s="95" t="str">
        <f>IF(Tabelle2[[#This Row],[Spalte31]]&lt;5, 1, IF(Tabelle2[[#This Row],[Spalte31]]&gt;4, ""))</f>
        <v/>
      </c>
      <c r="AR13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8" s="112" t="str">
        <f>IF(Tabelle2[[#This Row],[Spalte37]]&lt;5, 1, IF(Tabelle2[[#This Row],[Spalte37]]&gt;4, ""))</f>
        <v/>
      </c>
      <c r="AX13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8" s="120" t="str">
        <f>IF(Tabelle2[[#This Row],[Spalte43]]&lt;5, 1, IF(Tabelle2[[#This Row],[Spalte43]]&gt;4, ""))</f>
        <v/>
      </c>
      <c r="BD13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8" s="128" t="str">
        <f>IF(Tabelle2[[#This Row],[Spalte49]]&lt;5, 1, IF(Tabelle2[[#This Row],[Spalte49]]&gt;4, ""))</f>
        <v/>
      </c>
      <c r="BJ13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8" s="137" t="str">
        <f>IF(Tabelle2[[#This Row],[Spalte60]]&lt;5, 1, IF(Tabelle2[[#This Row],[Spalte60]]&gt;4, ""))</f>
        <v/>
      </c>
      <c r="BP13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8" s="65" t="str">
        <f>IF(Tabelle2[[#This Row],[Spalte66]]&lt;5, 1, IF(Tabelle2[[#This Row],[Spalte66]]&gt;4, ""))</f>
        <v/>
      </c>
      <c r="BV13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8" s="190" t="str">
        <f>IF(Tabelle2[[#This Row],[Spalte72]]&lt;5, 1, IF(Tabelle2[[#This Row],[Spalte72]]&gt;4, ""))</f>
        <v/>
      </c>
      <c r="CB13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8" s="35" t="str">
        <f>IF(Tabelle2[[#This Row],[Spalte78]]&lt;5, 1, IF(Tabelle2[[#This Row],[Spalte78]]&gt;4, ""))</f>
        <v/>
      </c>
      <c r="CH13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8" s="221" t="str">
        <f>IF(Tabelle2[[#This Row],[Spalte84]]&lt;5, 1, IF(Tabelle2[[#This Row],[Spalte84]]&gt;4, ""))</f>
        <v/>
      </c>
    </row>
    <row r="139" spans="1:87" x14ac:dyDescent="0.2">
      <c r="A139" t="s">
        <v>835</v>
      </c>
      <c r="B139" s="104" t="s">
        <v>945</v>
      </c>
      <c r="C13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3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13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1.7245370370370372E-3</v>
      </c>
      <c r="F139" s="9">
        <f>Tabelle2[[#This Row],[Spalte4]]/Tabelle2[[#This Row],[Spalte3]]</f>
        <v>1.7245370370370372E-3</v>
      </c>
      <c r="G13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3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3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3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39" s="44" t="str">
        <f>IF(Tabelle2[[#This Row],[Spalte11]]&lt;5, 1, IF(Tabelle2[[#This Row],[Spalte11]]&gt;4, ""))</f>
        <v/>
      </c>
      <c r="T13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39" s="40" t="str">
        <f>IF(Tabelle2[[#This Row],[Spalte6]]&lt;5, 1, IF(Tabelle2[[#This Row],[Spalte6]]&gt;4, ""))</f>
        <v/>
      </c>
      <c r="Z13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39" s="65" t="str">
        <f>IF(Tabelle2[[#This Row],[Spalte17]]&lt;5, 1, IF(Tabelle2[[#This Row],[Spalte17]]&gt;4, ""))</f>
        <v/>
      </c>
      <c r="AF13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39" s="80" t="str">
        <f>IF(Tabelle2[[#This Row],[Spalte25]]&lt;5, 1, IF(Tabelle2[[#This Row],[Spalte25]]&gt;4, ""))</f>
        <v/>
      </c>
      <c r="AL13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39" s="95" t="str">
        <f>IF(Tabelle2[[#This Row],[Spalte31]]&lt;5, 1, IF(Tabelle2[[#This Row],[Spalte31]]&gt;4, ""))</f>
        <v/>
      </c>
      <c r="AR13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39" s="112" t="str">
        <f>IF(Tabelle2[[#This Row],[Spalte37]]&lt;5, 1, IF(Tabelle2[[#This Row],[Spalte37]]&gt;4, ""))</f>
        <v/>
      </c>
      <c r="AX13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39" s="120" t="str">
        <f>IF(Tabelle2[[#This Row],[Spalte43]]&lt;5, 1, IF(Tabelle2[[#This Row],[Spalte43]]&gt;4, ""))</f>
        <v/>
      </c>
      <c r="AZ139" s="162">
        <v>6</v>
      </c>
      <c r="BA139" s="159">
        <v>2</v>
      </c>
      <c r="BB139" s="160">
        <v>1.7245370370370372E-3</v>
      </c>
      <c r="BC139" s="159">
        <v>0</v>
      </c>
      <c r="BD13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39" s="128" t="str">
        <f>IF(Tabelle2[[#This Row],[Spalte49]]&lt;5, 1, IF(Tabelle2[[#This Row],[Spalte49]]&gt;4, ""))</f>
        <v/>
      </c>
      <c r="BJ13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39" s="137" t="str">
        <f>IF(Tabelle2[[#This Row],[Spalte60]]&lt;5, 1, IF(Tabelle2[[#This Row],[Spalte60]]&gt;4, ""))</f>
        <v/>
      </c>
      <c r="BP13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39" s="65" t="str">
        <f>IF(Tabelle2[[#This Row],[Spalte66]]&lt;5, 1, IF(Tabelle2[[#This Row],[Spalte66]]&gt;4, ""))</f>
        <v/>
      </c>
      <c r="BV13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39" s="190" t="str">
        <f>IF(Tabelle2[[#This Row],[Spalte72]]&lt;5, 1, IF(Tabelle2[[#This Row],[Spalte72]]&gt;4, ""))</f>
        <v/>
      </c>
      <c r="CB13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39" s="35" t="str">
        <f>IF(Tabelle2[[#This Row],[Spalte78]]&lt;5, 1, IF(Tabelle2[[#This Row],[Spalte78]]&gt;4, ""))</f>
        <v/>
      </c>
      <c r="CH13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39" s="221" t="str">
        <f>IF(Tabelle2[[#This Row],[Spalte84]]&lt;5, 1, IF(Tabelle2[[#This Row],[Spalte84]]&gt;4, ""))</f>
        <v/>
      </c>
    </row>
    <row r="140" spans="1:87" x14ac:dyDescent="0.2">
      <c r="A140" t="s">
        <v>835</v>
      </c>
      <c r="B140" s="104" t="s">
        <v>958</v>
      </c>
      <c r="C14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4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14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3.0671296296296297E-3</v>
      </c>
      <c r="F140" s="9">
        <f>Tabelle2[[#This Row],[Spalte4]]/Tabelle2[[#This Row],[Spalte3]]</f>
        <v>1.5335648148148149E-3</v>
      </c>
      <c r="G14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4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0" s="44" t="str">
        <f>IF(Tabelle2[[#This Row],[Spalte11]]&lt;5, 1, IF(Tabelle2[[#This Row],[Spalte11]]&gt;4, ""))</f>
        <v/>
      </c>
      <c r="T14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0" s="40" t="str">
        <f>IF(Tabelle2[[#This Row],[Spalte6]]&lt;5, 1, IF(Tabelle2[[#This Row],[Spalte6]]&gt;4, ""))</f>
        <v/>
      </c>
      <c r="Z14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0" s="65" t="str">
        <f>IF(Tabelle2[[#This Row],[Spalte17]]&lt;5, 1, IF(Tabelle2[[#This Row],[Spalte17]]&gt;4, ""))</f>
        <v/>
      </c>
      <c r="AF14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0" s="80" t="str">
        <f>IF(Tabelle2[[#This Row],[Spalte25]]&lt;5, 1, IF(Tabelle2[[#This Row],[Spalte25]]&gt;4, ""))</f>
        <v/>
      </c>
      <c r="AL14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0" s="95" t="str">
        <f>IF(Tabelle2[[#This Row],[Spalte31]]&lt;5, 1, IF(Tabelle2[[#This Row],[Spalte31]]&gt;4, ""))</f>
        <v/>
      </c>
      <c r="AR14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0" s="112" t="str">
        <f>IF(Tabelle2[[#This Row],[Spalte37]]&lt;5, 1, IF(Tabelle2[[#This Row],[Spalte37]]&gt;4, ""))</f>
        <v/>
      </c>
      <c r="AX14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0" s="120" t="str">
        <f>IF(Tabelle2[[#This Row],[Spalte43]]&lt;5, 1, IF(Tabelle2[[#This Row],[Spalte43]]&gt;4, ""))</f>
        <v/>
      </c>
      <c r="AZ140" s="162">
        <v>30</v>
      </c>
      <c r="BA140" s="159">
        <v>20</v>
      </c>
      <c r="BB140" s="160">
        <v>5.9027777777777778E-4</v>
      </c>
      <c r="BC140" s="159">
        <v>1</v>
      </c>
      <c r="BD14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0" s="128" t="str">
        <f>IF(Tabelle2[[#This Row],[Spalte49]]&lt;5, 1, IF(Tabelle2[[#This Row],[Spalte49]]&gt;4, ""))</f>
        <v/>
      </c>
      <c r="BF140" s="180">
        <v>18</v>
      </c>
      <c r="BG140" s="181">
        <v>6</v>
      </c>
      <c r="BH140" s="182">
        <v>2.476851851851852E-3</v>
      </c>
      <c r="BI140" s="181">
        <v>0</v>
      </c>
      <c r="BJ14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0" s="137" t="str">
        <f>IF(Tabelle2[[#This Row],[Spalte60]]&lt;5, 1, IF(Tabelle2[[#This Row],[Spalte60]]&gt;4, ""))</f>
        <v/>
      </c>
      <c r="BP14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0" s="65" t="str">
        <f>IF(Tabelle2[[#This Row],[Spalte66]]&lt;5, 1, IF(Tabelle2[[#This Row],[Spalte66]]&gt;4, ""))</f>
        <v/>
      </c>
      <c r="BV14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0" s="190" t="str">
        <f>IF(Tabelle2[[#This Row],[Spalte72]]&lt;5, 1, IF(Tabelle2[[#This Row],[Spalte72]]&gt;4, ""))</f>
        <v/>
      </c>
      <c r="CB14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0" s="35" t="str">
        <f>IF(Tabelle2[[#This Row],[Spalte78]]&lt;5, 1, IF(Tabelle2[[#This Row],[Spalte78]]&gt;4, ""))</f>
        <v/>
      </c>
      <c r="CH14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0" s="221" t="str">
        <f>IF(Tabelle2[[#This Row],[Spalte84]]&lt;5, 1, IF(Tabelle2[[#This Row],[Spalte84]]&gt;4, ""))</f>
        <v/>
      </c>
    </row>
    <row r="141" spans="1:87" x14ac:dyDescent="0.2">
      <c r="A141" s="6" t="s">
        <v>835</v>
      </c>
      <c r="B141" s="104" t="s">
        <v>854</v>
      </c>
      <c r="C14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4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8.3333333333333328E-4</v>
      </c>
      <c r="F141" s="9">
        <f>Tabelle2[[#This Row],[Spalte4]]/Tabelle2[[#This Row],[Spalte3]]</f>
        <v>8.3333333333333328E-4</v>
      </c>
      <c r="G14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1" s="44" t="str">
        <f>IF(Tabelle2[[#This Row],[Spalte11]]&lt;5, 1, IF(Tabelle2[[#This Row],[Spalte11]]&gt;4, ""))</f>
        <v/>
      </c>
      <c r="T14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1" s="40" t="str">
        <f>IF(Tabelle2[[#This Row],[Spalte6]]&lt;5, 1, IF(Tabelle2[[#This Row],[Spalte6]]&gt;4, ""))</f>
        <v/>
      </c>
      <c r="Z14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1" s="65" t="str">
        <f>IF(Tabelle2[[#This Row],[Spalte17]]&lt;5, 1, IF(Tabelle2[[#This Row],[Spalte17]]&gt;4, ""))</f>
        <v/>
      </c>
      <c r="AB141" s="84" t="s">
        <v>973</v>
      </c>
      <c r="AC141" s="173">
        <v>6</v>
      </c>
      <c r="AD141" s="85">
        <v>8.3333333333333328E-4</v>
      </c>
      <c r="AE141" s="86">
        <v>0</v>
      </c>
      <c r="AF14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1" s="80" t="str">
        <f>IF(Tabelle2[[#This Row],[Spalte25]]&lt;5, 1, IF(Tabelle2[[#This Row],[Spalte25]]&gt;4, ""))</f>
        <v/>
      </c>
      <c r="AL14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1" s="95" t="str">
        <f>IF(Tabelle2[[#This Row],[Spalte31]]&lt;5, 1, IF(Tabelle2[[#This Row],[Spalte31]]&gt;4, ""))</f>
        <v/>
      </c>
      <c r="AR14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1" s="112" t="str">
        <f>IF(Tabelle2[[#This Row],[Spalte37]]&lt;5, 1, IF(Tabelle2[[#This Row],[Spalte37]]&gt;4, ""))</f>
        <v/>
      </c>
      <c r="AX14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1" s="120" t="str">
        <f>IF(Tabelle2[[#This Row],[Spalte43]]&lt;5, 1, IF(Tabelle2[[#This Row],[Spalte43]]&gt;4, ""))</f>
        <v/>
      </c>
      <c r="BD14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1" s="128" t="str">
        <f>IF(Tabelle2[[#This Row],[Spalte49]]&lt;5, 1, IF(Tabelle2[[#This Row],[Spalte49]]&gt;4, ""))</f>
        <v/>
      </c>
      <c r="BJ14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1" s="137" t="str">
        <f>IF(Tabelle2[[#This Row],[Spalte60]]&lt;5, 1, IF(Tabelle2[[#This Row],[Spalte60]]&gt;4, ""))</f>
        <v/>
      </c>
      <c r="BP14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1" s="65" t="str">
        <f>IF(Tabelle2[[#This Row],[Spalte66]]&lt;5, 1, IF(Tabelle2[[#This Row],[Spalte66]]&gt;4, ""))</f>
        <v/>
      </c>
      <c r="BV14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1" s="190" t="str">
        <f>IF(Tabelle2[[#This Row],[Spalte72]]&lt;5, 1, IF(Tabelle2[[#This Row],[Spalte72]]&gt;4, ""))</f>
        <v/>
      </c>
      <c r="CB14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1" s="35" t="str">
        <f>IF(Tabelle2[[#This Row],[Spalte78]]&lt;5, 1, IF(Tabelle2[[#This Row],[Spalte78]]&gt;4, ""))</f>
        <v/>
      </c>
      <c r="CH14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1" s="221" t="str">
        <f>IF(Tabelle2[[#This Row],[Spalte84]]&lt;5, 1, IF(Tabelle2[[#This Row],[Spalte84]]&gt;4, ""))</f>
        <v/>
      </c>
    </row>
    <row r="142" spans="1:87" x14ac:dyDescent="0.2">
      <c r="A142" t="s">
        <v>835</v>
      </c>
      <c r="B142" s="104" t="s">
        <v>900</v>
      </c>
      <c r="C14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4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3.4490740740740745E-3</v>
      </c>
      <c r="F142" s="9">
        <f>Tabelle2[[#This Row],[Spalte4]]/Tabelle2[[#This Row],[Spalte3]]</f>
        <v>3.4490740740740745E-3</v>
      </c>
      <c r="G14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2" s="44" t="str">
        <f>IF(Tabelle2[[#This Row],[Spalte11]]&lt;5, 1, IF(Tabelle2[[#This Row],[Spalte11]]&gt;4, ""))</f>
        <v/>
      </c>
      <c r="T14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2" s="40" t="str">
        <f>IF(Tabelle2[[#This Row],[Spalte6]]&lt;5, 1, IF(Tabelle2[[#This Row],[Spalte6]]&gt;4, ""))</f>
        <v/>
      </c>
      <c r="Z14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2" s="65" t="str">
        <f>IF(Tabelle2[[#This Row],[Spalte17]]&lt;5, 1, IF(Tabelle2[[#This Row],[Spalte17]]&gt;4, ""))</f>
        <v/>
      </c>
      <c r="AF14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2" s="80" t="str">
        <f>IF(Tabelle2[[#This Row],[Spalte25]]&lt;5, 1, IF(Tabelle2[[#This Row],[Spalte25]]&gt;4, ""))</f>
        <v/>
      </c>
      <c r="AH142" s="106">
        <v>20</v>
      </c>
      <c r="AI142" s="99">
        <v>14</v>
      </c>
      <c r="AJ142" s="100">
        <v>3.4490740740740745E-3</v>
      </c>
      <c r="AK142" s="99">
        <v>0</v>
      </c>
      <c r="AL14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2" s="155" t="str">
        <f>IF(Tabelle2[[#This Row],[Spalte31]]&lt;5, 1, IF(Tabelle2[[#This Row],[Spalte31]]&gt;4, ""))</f>
        <v/>
      </c>
      <c r="AR14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2" s="112" t="str">
        <f>IF(Tabelle2[[#This Row],[Spalte37]]&lt;5, 1, IF(Tabelle2[[#This Row],[Spalte37]]&gt;4, ""))</f>
        <v/>
      </c>
      <c r="AX14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2" s="120" t="str">
        <f>IF(Tabelle2[[#This Row],[Spalte43]]&lt;5, 1, IF(Tabelle2[[#This Row],[Spalte43]]&gt;4, ""))</f>
        <v/>
      </c>
      <c r="BD14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2" s="128" t="str">
        <f>IF(Tabelle2[[#This Row],[Spalte49]]&lt;5, 1, IF(Tabelle2[[#This Row],[Spalte49]]&gt;4, ""))</f>
        <v/>
      </c>
      <c r="BJ14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2" s="137" t="str">
        <f>IF(Tabelle2[[#This Row],[Spalte60]]&lt;5, 1, IF(Tabelle2[[#This Row],[Spalte60]]&gt;4, ""))</f>
        <v/>
      </c>
      <c r="BP14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2" s="65" t="str">
        <f>IF(Tabelle2[[#This Row],[Spalte66]]&lt;5, 1, IF(Tabelle2[[#This Row],[Spalte66]]&gt;4, ""))</f>
        <v/>
      </c>
      <c r="BV14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2" s="190" t="str">
        <f>IF(Tabelle2[[#This Row],[Spalte72]]&lt;5, 1, IF(Tabelle2[[#This Row],[Spalte72]]&gt;4, ""))</f>
        <v/>
      </c>
      <c r="CB14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2" s="35" t="str">
        <f>IF(Tabelle2[[#This Row],[Spalte78]]&lt;5, 1, IF(Tabelle2[[#This Row],[Spalte78]]&gt;4, ""))</f>
        <v/>
      </c>
      <c r="CH14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2" s="221" t="str">
        <f>IF(Tabelle2[[#This Row],[Spalte84]]&lt;5, 1, IF(Tabelle2[[#This Row],[Spalte84]]&gt;4, ""))</f>
        <v/>
      </c>
    </row>
    <row r="143" spans="1:87" x14ac:dyDescent="0.2">
      <c r="A143" t="s">
        <v>835</v>
      </c>
      <c r="B143" s="104" t="s">
        <v>1073</v>
      </c>
      <c r="C14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14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2.9050925925925928E-3</v>
      </c>
      <c r="F143" s="9">
        <f>Tabelle2[[#This Row],[Spalte4]]/Tabelle2[[#This Row],[Spalte3]]</f>
        <v>2.9050925925925928E-3</v>
      </c>
      <c r="G14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3" s="196" t="str">
        <f>IF(Tabelle2[[#This Row],[Spalte11]]&lt;5, 1, IF(Tabelle2[[#This Row],[Spalte11]]&gt;4, ""))</f>
        <v/>
      </c>
      <c r="T14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3" s="198" t="str">
        <f>IF(Tabelle2[[#This Row],[Spalte6]]&lt;5, 1, IF(Tabelle2[[#This Row],[Spalte6]]&gt;4, ""))</f>
        <v/>
      </c>
      <c r="Z14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3" s="199" t="str">
        <f>IF(Tabelle2[[#This Row],[Spalte17]]&lt;5, 1, IF(Tabelle2[[#This Row],[Spalte17]]&gt;4, ""))</f>
        <v/>
      </c>
      <c r="AF14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3" s="200" t="str">
        <f>IF(Tabelle2[[#This Row],[Spalte25]]&lt;5, 1, IF(Tabelle2[[#This Row],[Spalte25]]&gt;4, ""))</f>
        <v/>
      </c>
      <c r="AL14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3" s="201" t="str">
        <f>IF(Tabelle2[[#This Row],[Spalte31]]&lt;5, 1, IF(Tabelle2[[#This Row],[Spalte31]]&gt;4, ""))</f>
        <v/>
      </c>
      <c r="AR14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3" s="202" t="str">
        <f>IF(Tabelle2[[#This Row],[Spalte37]]&lt;5, 1, IF(Tabelle2[[#This Row],[Spalte37]]&gt;4, ""))</f>
        <v/>
      </c>
      <c r="AX14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3" s="203" t="str">
        <f>IF(Tabelle2[[#This Row],[Spalte43]]&lt;5, 1, IF(Tabelle2[[#This Row],[Spalte43]]&gt;4, ""))</f>
        <v/>
      </c>
      <c r="BD14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3" s="204" t="str">
        <f>IF(Tabelle2[[#This Row],[Spalte49]]&lt;5, 1, IF(Tabelle2[[#This Row],[Spalte49]]&gt;4, ""))</f>
        <v/>
      </c>
      <c r="BJ14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3" s="185" t="str">
        <f>IF(Tabelle2[[#This Row],[Spalte60]]&lt;5, 1, IF(Tabelle2[[#This Row],[Spalte60]]&gt;4, ""))</f>
        <v/>
      </c>
      <c r="BP14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3" s="199" t="str">
        <f>IF(Tabelle2[[#This Row],[Spalte66]]&lt;5, 1, IF(Tabelle2[[#This Row],[Spalte66]]&gt;4, ""))</f>
        <v/>
      </c>
      <c r="BV14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3" s="191" t="str">
        <f>IF(Tabelle2[[#This Row],[Spalte72]]&lt;5, 1, IF(Tabelle2[[#This Row],[Spalte72]]&gt;4, ""))</f>
        <v/>
      </c>
      <c r="BX143" s="84">
        <v>3</v>
      </c>
      <c r="BY143" s="174">
        <v>1</v>
      </c>
      <c r="BZ143" s="85">
        <v>2.9050925925925928E-3</v>
      </c>
      <c r="CA143" s="173">
        <v>0</v>
      </c>
      <c r="CB14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3" s="79" t="str">
        <f>IF(Tabelle2[[#This Row],[Spalte78]]&lt;5, 1, IF(Tabelle2[[#This Row],[Spalte78]]&gt;4, ""))</f>
        <v/>
      </c>
      <c r="CH14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3" s="225" t="str">
        <f>IF(Tabelle2[[#This Row],[Spalte84]]&lt;5, 1, IF(Tabelle2[[#This Row],[Spalte84]]&gt;4, ""))</f>
        <v/>
      </c>
    </row>
    <row r="144" spans="1:87" x14ac:dyDescent="0.2">
      <c r="A144" t="s">
        <v>835</v>
      </c>
      <c r="B144" s="104" t="s">
        <v>894</v>
      </c>
      <c r="C14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4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4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3.2453703703703707E-2</v>
      </c>
      <c r="F144" s="9">
        <f>Tabelle2[[#This Row],[Spalte4]]/Tabelle2[[#This Row],[Spalte3]]</f>
        <v>1.6226851851851853E-2</v>
      </c>
      <c r="G14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4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4" s="44" t="str">
        <f>IF(Tabelle2[[#This Row],[Spalte11]]&lt;5, 1, IF(Tabelle2[[#This Row],[Spalte11]]&gt;4, ""))</f>
        <v/>
      </c>
      <c r="T14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4" s="40" t="str">
        <f>IF(Tabelle2[[#This Row],[Spalte6]]&lt;5, 1, IF(Tabelle2[[#This Row],[Spalte6]]&gt;4, ""))</f>
        <v/>
      </c>
      <c r="Z14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4" s="65" t="str">
        <f>IF(Tabelle2[[#This Row],[Spalte17]]&lt;5, 1, IF(Tabelle2[[#This Row],[Spalte17]]&gt;4, ""))</f>
        <v/>
      </c>
      <c r="AF14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4" s="80" t="str">
        <f>IF(Tabelle2[[#This Row],[Spalte25]]&lt;5, 1, IF(Tabelle2[[#This Row],[Spalte25]]&gt;4, ""))</f>
        <v/>
      </c>
      <c r="AH144" s="106">
        <v>12</v>
      </c>
      <c r="AI144" s="99">
        <v>16</v>
      </c>
      <c r="AJ144" s="100">
        <v>1.3090277777777779E-2</v>
      </c>
      <c r="AK144" s="99">
        <v>1</v>
      </c>
      <c r="AL14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4" s="155" t="str">
        <f>IF(Tabelle2[[#This Row],[Spalte31]]&lt;5, 1, IF(Tabelle2[[#This Row],[Spalte31]]&gt;4, ""))</f>
        <v/>
      </c>
      <c r="AR14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4" s="112" t="str">
        <f>IF(Tabelle2[[#This Row],[Spalte37]]&lt;5, 1, IF(Tabelle2[[#This Row],[Spalte37]]&gt;4, ""))</f>
        <v/>
      </c>
      <c r="AT144" s="163">
        <v>10</v>
      </c>
      <c r="AU144" s="156">
        <v>17</v>
      </c>
      <c r="AV144" s="157">
        <v>1.9363425925925926E-2</v>
      </c>
      <c r="AW144" s="156">
        <v>1</v>
      </c>
      <c r="AX14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4" s="120" t="str">
        <f>IF(Tabelle2[[#This Row],[Spalte43]]&lt;5, 1, IF(Tabelle2[[#This Row],[Spalte43]]&gt;4, ""))</f>
        <v/>
      </c>
      <c r="BD14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4" s="128" t="str">
        <f>IF(Tabelle2[[#This Row],[Spalte49]]&lt;5, 1, IF(Tabelle2[[#This Row],[Spalte49]]&gt;4, ""))</f>
        <v/>
      </c>
      <c r="BJ14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4" s="137" t="str">
        <f>IF(Tabelle2[[#This Row],[Spalte60]]&lt;5, 1, IF(Tabelle2[[#This Row],[Spalte60]]&gt;4, ""))</f>
        <v/>
      </c>
      <c r="BP14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4" s="65" t="str">
        <f>IF(Tabelle2[[#This Row],[Spalte66]]&lt;5, 1, IF(Tabelle2[[#This Row],[Spalte66]]&gt;4, ""))</f>
        <v/>
      </c>
      <c r="BV14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4" s="190" t="str">
        <f>IF(Tabelle2[[#This Row],[Spalte72]]&lt;5, 1, IF(Tabelle2[[#This Row],[Spalte72]]&gt;4, ""))</f>
        <v/>
      </c>
      <c r="CB14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4" s="35" t="str">
        <f>IF(Tabelle2[[#This Row],[Spalte78]]&lt;5, 1, IF(Tabelle2[[#This Row],[Spalte78]]&gt;4, ""))</f>
        <v/>
      </c>
      <c r="CH14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4" s="221" t="str">
        <f>IF(Tabelle2[[#This Row],[Spalte84]]&lt;5, 1, IF(Tabelle2[[#This Row],[Spalte84]]&gt;4, ""))</f>
        <v/>
      </c>
    </row>
    <row r="145" spans="1:87" x14ac:dyDescent="0.2">
      <c r="A145" t="s">
        <v>835</v>
      </c>
      <c r="B145" s="104" t="s">
        <v>1091</v>
      </c>
      <c r="C14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4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5.138888888888889E-3</v>
      </c>
      <c r="F145" s="9">
        <f>Tabelle2[[#This Row],[Spalte4]]/Tabelle2[[#This Row],[Spalte3]]</f>
        <v>5.138888888888889E-3</v>
      </c>
      <c r="G14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5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5" s="196" t="str">
        <f>IF(Tabelle2[[#This Row],[Spalte11]]&lt;5, 1, IF(Tabelle2[[#This Row],[Spalte11]]&gt;4, ""))</f>
        <v/>
      </c>
      <c r="T145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5" s="198" t="str">
        <f>IF(Tabelle2[[#This Row],[Spalte6]]&lt;5, 1, IF(Tabelle2[[#This Row],[Spalte6]]&gt;4, ""))</f>
        <v/>
      </c>
      <c r="Z145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5" s="199" t="str">
        <f>IF(Tabelle2[[#This Row],[Spalte17]]&lt;5, 1, IF(Tabelle2[[#This Row],[Spalte17]]&gt;4, ""))</f>
        <v/>
      </c>
      <c r="AF145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5" s="200" t="str">
        <f>IF(Tabelle2[[#This Row],[Spalte25]]&lt;5, 1, IF(Tabelle2[[#This Row],[Spalte25]]&gt;4, ""))</f>
        <v/>
      </c>
      <c r="AL145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5" s="201" t="str">
        <f>IF(Tabelle2[[#This Row],[Spalte31]]&lt;5, 1, IF(Tabelle2[[#This Row],[Spalte31]]&gt;4, ""))</f>
        <v/>
      </c>
      <c r="AR145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5" s="202" t="str">
        <f>IF(Tabelle2[[#This Row],[Spalte37]]&lt;5, 1, IF(Tabelle2[[#This Row],[Spalte37]]&gt;4, ""))</f>
        <v/>
      </c>
      <c r="AX145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5" s="203" t="str">
        <f>IF(Tabelle2[[#This Row],[Spalte43]]&lt;5, 1, IF(Tabelle2[[#This Row],[Spalte43]]&gt;4, ""))</f>
        <v/>
      </c>
      <c r="BD145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5" s="204" t="str">
        <f>IF(Tabelle2[[#This Row],[Spalte49]]&lt;5, 1, IF(Tabelle2[[#This Row],[Spalte49]]&gt;4, ""))</f>
        <v/>
      </c>
      <c r="BJ145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5" s="185" t="str">
        <f>IF(Tabelle2[[#This Row],[Spalte60]]&lt;5, 1, IF(Tabelle2[[#This Row],[Spalte60]]&gt;4, ""))</f>
        <v/>
      </c>
      <c r="BP145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5" s="199" t="str">
        <f>IF(Tabelle2[[#This Row],[Spalte66]]&lt;5, 1, IF(Tabelle2[[#This Row],[Spalte66]]&gt;4, ""))</f>
        <v/>
      </c>
      <c r="BV145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5" s="191" t="str">
        <f>IF(Tabelle2[[#This Row],[Spalte72]]&lt;5, 1, IF(Tabelle2[[#This Row],[Spalte72]]&gt;4, ""))</f>
        <v/>
      </c>
      <c r="CB145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5" s="79" t="str">
        <f>IF(Tabelle2[[#This Row],[Spalte78]]&lt;5, 1, IF(Tabelle2[[#This Row],[Spalte78]]&gt;4, ""))</f>
        <v/>
      </c>
      <c r="CD145" s="229">
        <v>16</v>
      </c>
      <c r="CE145" s="226">
        <v>8</v>
      </c>
      <c r="CF145" s="227">
        <v>5.138888888888889E-3</v>
      </c>
      <c r="CG145" s="226">
        <v>0</v>
      </c>
      <c r="CH14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5" s="225" t="str">
        <f>IF(Tabelle2[[#This Row],[Spalte84]]&lt;5, 1, IF(Tabelle2[[#This Row],[Spalte84]]&gt;4, ""))</f>
        <v/>
      </c>
    </row>
    <row r="146" spans="1:87" x14ac:dyDescent="0.2">
      <c r="A146" t="s">
        <v>835</v>
      </c>
      <c r="B146" s="104" t="s">
        <v>1043</v>
      </c>
      <c r="C14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4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3.7962962962962963E-3</v>
      </c>
      <c r="F146" s="9">
        <f>Tabelle2[[#This Row],[Spalte4]]/Tabelle2[[#This Row],[Spalte3]]</f>
        <v>3.7962962962962963E-3</v>
      </c>
      <c r="G14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4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6" s="196" t="str">
        <f>IF(Tabelle2[[#This Row],[Spalte11]]&lt;5, 1, IF(Tabelle2[[#This Row],[Spalte11]]&gt;4, ""))</f>
        <v/>
      </c>
      <c r="T14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6" s="198" t="str">
        <f>IF(Tabelle2[[#This Row],[Spalte6]]&lt;5, 1, IF(Tabelle2[[#This Row],[Spalte6]]&gt;4, ""))</f>
        <v/>
      </c>
      <c r="Z14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6" s="199" t="str">
        <f>IF(Tabelle2[[#This Row],[Spalte17]]&lt;5, 1, IF(Tabelle2[[#This Row],[Spalte17]]&gt;4, ""))</f>
        <v/>
      </c>
      <c r="AF14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6" s="200" t="str">
        <f>IF(Tabelle2[[#This Row],[Spalte25]]&lt;5, 1, IF(Tabelle2[[#This Row],[Spalte25]]&gt;4, ""))</f>
        <v/>
      </c>
      <c r="AL14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6" s="201" t="str">
        <f>IF(Tabelle2[[#This Row],[Spalte31]]&lt;5, 1, IF(Tabelle2[[#This Row],[Spalte31]]&gt;4, ""))</f>
        <v/>
      </c>
      <c r="AR14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6" s="202" t="str">
        <f>IF(Tabelle2[[#This Row],[Spalte37]]&lt;5, 1, IF(Tabelle2[[#This Row],[Spalte37]]&gt;4, ""))</f>
        <v/>
      </c>
      <c r="AX14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6" s="203" t="str">
        <f>IF(Tabelle2[[#This Row],[Spalte43]]&lt;5, 1, IF(Tabelle2[[#This Row],[Spalte43]]&gt;4, ""))</f>
        <v/>
      </c>
      <c r="BD14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6" s="204" t="str">
        <f>IF(Tabelle2[[#This Row],[Spalte49]]&lt;5, 1, IF(Tabelle2[[#This Row],[Spalte49]]&gt;4, ""))</f>
        <v/>
      </c>
      <c r="BJ14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6" s="185" t="str">
        <f>IF(Tabelle2[[#This Row],[Spalte60]]&lt;5, 1, IF(Tabelle2[[#This Row],[Spalte60]]&gt;4, ""))</f>
        <v/>
      </c>
      <c r="BL146" s="70">
        <v>12</v>
      </c>
      <c r="BM146" s="170">
        <v>4</v>
      </c>
      <c r="BN146" s="12">
        <v>3.7962962962962963E-3</v>
      </c>
      <c r="BO146" s="170">
        <v>1</v>
      </c>
      <c r="BP14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6" s="199" t="str">
        <f>IF(Tabelle2[[#This Row],[Spalte66]]&lt;5, 1, IF(Tabelle2[[#This Row],[Spalte66]]&gt;4, ""))</f>
        <v/>
      </c>
      <c r="BV14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6" s="191" t="str">
        <f>IF(Tabelle2[[#This Row],[Spalte72]]&lt;5, 1, IF(Tabelle2[[#This Row],[Spalte72]]&gt;4, ""))</f>
        <v/>
      </c>
      <c r="CB14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6" s="79" t="str">
        <f>IF(Tabelle2[[#This Row],[Spalte78]]&lt;5, 1, IF(Tabelle2[[#This Row],[Spalte78]]&gt;4, ""))</f>
        <v/>
      </c>
      <c r="CH14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6" s="225" t="str">
        <f>IF(Tabelle2[[#This Row],[Spalte84]]&lt;5, 1, IF(Tabelle2[[#This Row],[Spalte84]]&gt;4, ""))</f>
        <v/>
      </c>
    </row>
    <row r="147" spans="1:87" x14ac:dyDescent="0.2">
      <c r="A147" t="s">
        <v>835</v>
      </c>
      <c r="B147" s="104" t="s">
        <v>889</v>
      </c>
      <c r="C14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4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3.1250000000000001E-4</v>
      </c>
      <c r="F147" s="9">
        <f>Tabelle2[[#This Row],[Spalte4]]/Tabelle2[[#This Row],[Spalte3]]</f>
        <v>3.1250000000000001E-4</v>
      </c>
      <c r="G14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7" s="44" t="str">
        <f>IF(Tabelle2[[#This Row],[Spalte11]]&lt;5, 1, IF(Tabelle2[[#This Row],[Spalte11]]&gt;4, ""))</f>
        <v/>
      </c>
      <c r="T14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7" s="40" t="str">
        <f>IF(Tabelle2[[#This Row],[Spalte6]]&lt;5, 1, IF(Tabelle2[[#This Row],[Spalte6]]&gt;4, ""))</f>
        <v/>
      </c>
      <c r="Z14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7" s="65" t="str">
        <f>IF(Tabelle2[[#This Row],[Spalte17]]&lt;5, 1, IF(Tabelle2[[#This Row],[Spalte17]]&gt;4, ""))</f>
        <v/>
      </c>
      <c r="AF14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7" s="80" t="str">
        <f>IF(Tabelle2[[#This Row],[Spalte25]]&lt;5, 1, IF(Tabelle2[[#This Row],[Spalte25]]&gt;4, ""))</f>
        <v/>
      </c>
      <c r="AH147" s="106">
        <v>6</v>
      </c>
      <c r="AI147" s="99">
        <v>1</v>
      </c>
      <c r="AJ147" s="100">
        <v>3.1250000000000001E-4</v>
      </c>
      <c r="AK147" s="99">
        <v>0</v>
      </c>
      <c r="AL14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7" s="155" t="str">
        <f>IF(Tabelle2[[#This Row],[Spalte31]]&lt;5, 1, IF(Tabelle2[[#This Row],[Spalte31]]&gt;4, ""))</f>
        <v/>
      </c>
      <c r="AR14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7" s="112" t="str">
        <f>IF(Tabelle2[[#This Row],[Spalte37]]&lt;5, 1, IF(Tabelle2[[#This Row],[Spalte37]]&gt;4, ""))</f>
        <v/>
      </c>
      <c r="AX14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7" s="120" t="str">
        <f>IF(Tabelle2[[#This Row],[Spalte43]]&lt;5, 1, IF(Tabelle2[[#This Row],[Spalte43]]&gt;4, ""))</f>
        <v/>
      </c>
      <c r="BD14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7" s="128" t="str">
        <f>IF(Tabelle2[[#This Row],[Spalte49]]&lt;5, 1, IF(Tabelle2[[#This Row],[Spalte49]]&gt;4, ""))</f>
        <v/>
      </c>
      <c r="BJ14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7" s="137" t="str">
        <f>IF(Tabelle2[[#This Row],[Spalte60]]&lt;5, 1, IF(Tabelle2[[#This Row],[Spalte60]]&gt;4, ""))</f>
        <v/>
      </c>
      <c r="BP14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7" s="65" t="str">
        <f>IF(Tabelle2[[#This Row],[Spalte66]]&lt;5, 1, IF(Tabelle2[[#This Row],[Spalte66]]&gt;4, ""))</f>
        <v/>
      </c>
      <c r="BV14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7" s="190" t="str">
        <f>IF(Tabelle2[[#This Row],[Spalte72]]&lt;5, 1, IF(Tabelle2[[#This Row],[Spalte72]]&gt;4, ""))</f>
        <v/>
      </c>
      <c r="CB14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7" s="35" t="str">
        <f>IF(Tabelle2[[#This Row],[Spalte78]]&lt;5, 1, IF(Tabelle2[[#This Row],[Spalte78]]&gt;4, ""))</f>
        <v/>
      </c>
      <c r="CH14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7" s="221" t="str">
        <f>IF(Tabelle2[[#This Row],[Spalte84]]&lt;5, 1, IF(Tabelle2[[#This Row],[Spalte84]]&gt;4, ""))</f>
        <v/>
      </c>
    </row>
    <row r="148" spans="1:87" x14ac:dyDescent="0.2">
      <c r="A148" t="s">
        <v>835</v>
      </c>
      <c r="B148" s="104" t="s">
        <v>937</v>
      </c>
      <c r="C14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4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1.3888888888888889E-4</v>
      </c>
      <c r="F148" s="9">
        <f>Tabelle2[[#This Row],[Spalte4]]/Tabelle2[[#This Row],[Spalte3]]</f>
        <v>1.3888888888888889E-4</v>
      </c>
      <c r="G14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8" s="44" t="str">
        <f>IF(Tabelle2[[#This Row],[Spalte11]]&lt;5, 1, IF(Tabelle2[[#This Row],[Spalte11]]&gt;4, ""))</f>
        <v/>
      </c>
      <c r="T14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8" s="40" t="str">
        <f>IF(Tabelle2[[#This Row],[Spalte6]]&lt;5, 1, IF(Tabelle2[[#This Row],[Spalte6]]&gt;4, ""))</f>
        <v/>
      </c>
      <c r="Z14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8" s="65" t="str">
        <f>IF(Tabelle2[[#This Row],[Spalte17]]&lt;5, 1, IF(Tabelle2[[#This Row],[Spalte17]]&gt;4, ""))</f>
        <v/>
      </c>
      <c r="AF14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8" s="80" t="str">
        <f>IF(Tabelle2[[#This Row],[Spalte25]]&lt;5, 1, IF(Tabelle2[[#This Row],[Spalte25]]&gt;4, ""))</f>
        <v/>
      </c>
      <c r="AL14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8" s="155" t="str">
        <f>IF(Tabelle2[[#This Row],[Spalte31]]&lt;5, 1, IF(Tabelle2[[#This Row],[Spalte31]]&gt;4, ""))</f>
        <v/>
      </c>
      <c r="AR14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8" s="112" t="str">
        <f>IF(Tabelle2[[#This Row],[Spalte37]]&lt;5, 1, IF(Tabelle2[[#This Row],[Spalte37]]&gt;4, ""))</f>
        <v/>
      </c>
      <c r="AT148" s="163">
        <v>25</v>
      </c>
      <c r="AU148" s="156">
        <v>15</v>
      </c>
      <c r="AV148" s="157">
        <v>1.3888888888888889E-4</v>
      </c>
      <c r="AW148" s="156">
        <v>0</v>
      </c>
      <c r="AX14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8" s="120" t="str">
        <f>IF(Tabelle2[[#This Row],[Spalte43]]&lt;5, 1, IF(Tabelle2[[#This Row],[Spalte43]]&gt;4, ""))</f>
        <v/>
      </c>
      <c r="BD14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8" s="128" t="str">
        <f>IF(Tabelle2[[#This Row],[Spalte49]]&lt;5, 1, IF(Tabelle2[[#This Row],[Spalte49]]&gt;4, ""))</f>
        <v/>
      </c>
      <c r="BJ14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8" s="137" t="str">
        <f>IF(Tabelle2[[#This Row],[Spalte60]]&lt;5, 1, IF(Tabelle2[[#This Row],[Spalte60]]&gt;4, ""))</f>
        <v/>
      </c>
      <c r="BP14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8" s="65" t="str">
        <f>IF(Tabelle2[[#This Row],[Spalte66]]&lt;5, 1, IF(Tabelle2[[#This Row],[Spalte66]]&gt;4, ""))</f>
        <v/>
      </c>
      <c r="BV14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8" s="190" t="str">
        <f>IF(Tabelle2[[#This Row],[Spalte72]]&lt;5, 1, IF(Tabelle2[[#This Row],[Spalte72]]&gt;4, ""))</f>
        <v/>
      </c>
      <c r="CB14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8" s="35" t="str">
        <f>IF(Tabelle2[[#This Row],[Spalte78]]&lt;5, 1, IF(Tabelle2[[#This Row],[Spalte78]]&gt;4, ""))</f>
        <v/>
      </c>
      <c r="CH14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8" s="221" t="str">
        <f>IF(Tabelle2[[#This Row],[Spalte84]]&lt;5, 1, IF(Tabelle2[[#This Row],[Spalte84]]&gt;4, ""))</f>
        <v/>
      </c>
    </row>
    <row r="149" spans="1:87" x14ac:dyDescent="0.2">
      <c r="A149" t="s">
        <v>835</v>
      </c>
      <c r="B149" s="104" t="s">
        <v>938</v>
      </c>
      <c r="C14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4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4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2.6273148148148145E-3</v>
      </c>
      <c r="F149" s="9">
        <f>Tabelle2[[#This Row],[Spalte4]]/Tabelle2[[#This Row],[Spalte3]]</f>
        <v>2.6273148148148145E-3</v>
      </c>
      <c r="G14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4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4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4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49" s="44" t="str">
        <f>IF(Tabelle2[[#This Row],[Spalte11]]&lt;5, 1, IF(Tabelle2[[#This Row],[Spalte11]]&gt;4, ""))</f>
        <v/>
      </c>
      <c r="T14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49" s="40" t="str">
        <f>IF(Tabelle2[[#This Row],[Spalte6]]&lt;5, 1, IF(Tabelle2[[#This Row],[Spalte6]]&gt;4, ""))</f>
        <v/>
      </c>
      <c r="Z14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49" s="65" t="str">
        <f>IF(Tabelle2[[#This Row],[Spalte17]]&lt;5, 1, IF(Tabelle2[[#This Row],[Spalte17]]&gt;4, ""))</f>
        <v/>
      </c>
      <c r="AF14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49" s="80" t="str">
        <f>IF(Tabelle2[[#This Row],[Spalte25]]&lt;5, 1, IF(Tabelle2[[#This Row],[Spalte25]]&gt;4, ""))</f>
        <v/>
      </c>
      <c r="AL14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49" s="155" t="str">
        <f>IF(Tabelle2[[#This Row],[Spalte31]]&lt;5, 1, IF(Tabelle2[[#This Row],[Spalte31]]&gt;4, ""))</f>
        <v/>
      </c>
      <c r="AR14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49" s="112" t="str">
        <f>IF(Tabelle2[[#This Row],[Spalte37]]&lt;5, 1, IF(Tabelle2[[#This Row],[Spalte37]]&gt;4, ""))</f>
        <v/>
      </c>
      <c r="AT149" s="163">
        <v>29</v>
      </c>
      <c r="AU149" s="156">
        <v>21</v>
      </c>
      <c r="AV149" s="157">
        <v>2.6273148148148145E-3</v>
      </c>
      <c r="AW149" s="156">
        <v>0</v>
      </c>
      <c r="AX14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49" s="120" t="str">
        <f>IF(Tabelle2[[#This Row],[Spalte43]]&lt;5, 1, IF(Tabelle2[[#This Row],[Spalte43]]&gt;4, ""))</f>
        <v/>
      </c>
      <c r="BD14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49" s="128" t="str">
        <f>IF(Tabelle2[[#This Row],[Spalte49]]&lt;5, 1, IF(Tabelle2[[#This Row],[Spalte49]]&gt;4, ""))</f>
        <v/>
      </c>
      <c r="BJ14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49" s="137" t="str">
        <f>IF(Tabelle2[[#This Row],[Spalte60]]&lt;5, 1, IF(Tabelle2[[#This Row],[Spalte60]]&gt;4, ""))</f>
        <v/>
      </c>
      <c r="BP14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49" s="65" t="str">
        <f>IF(Tabelle2[[#This Row],[Spalte66]]&lt;5, 1, IF(Tabelle2[[#This Row],[Spalte66]]&gt;4, ""))</f>
        <v/>
      </c>
      <c r="BV14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49" s="190" t="str">
        <f>IF(Tabelle2[[#This Row],[Spalte72]]&lt;5, 1, IF(Tabelle2[[#This Row],[Spalte72]]&gt;4, ""))</f>
        <v/>
      </c>
      <c r="CB14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49" s="35" t="str">
        <f>IF(Tabelle2[[#This Row],[Spalte78]]&lt;5, 1, IF(Tabelle2[[#This Row],[Spalte78]]&gt;4, ""))</f>
        <v/>
      </c>
      <c r="CH14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49" s="221" t="str">
        <f>IF(Tabelle2[[#This Row],[Spalte84]]&lt;5, 1, IF(Tabelle2[[#This Row],[Spalte84]]&gt;4, ""))</f>
        <v/>
      </c>
    </row>
    <row r="150" spans="1:87" x14ac:dyDescent="0.2">
      <c r="A150" t="s">
        <v>836</v>
      </c>
      <c r="B150" s="104" t="s">
        <v>1049</v>
      </c>
      <c r="C15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5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5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1.3032407407407407E-2</v>
      </c>
      <c r="F150" s="9">
        <f>Tabelle2[[#This Row],[Spalte4]]/Tabelle2[[#This Row],[Spalte3]]</f>
        <v>1.3032407407407407E-2</v>
      </c>
      <c r="G15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5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0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0" s="196" t="str">
        <f>IF(Tabelle2[[#This Row],[Spalte11]]&lt;5, 1, IF(Tabelle2[[#This Row],[Spalte11]]&gt;4, ""))</f>
        <v/>
      </c>
      <c r="T150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0" s="198" t="str">
        <f>IF(Tabelle2[[#This Row],[Spalte6]]&lt;5, 1, IF(Tabelle2[[#This Row],[Spalte6]]&gt;4, ""))</f>
        <v/>
      </c>
      <c r="Z150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0" s="199" t="str">
        <f>IF(Tabelle2[[#This Row],[Spalte17]]&lt;5, 1, IF(Tabelle2[[#This Row],[Spalte17]]&gt;4, ""))</f>
        <v/>
      </c>
      <c r="AF150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0" s="200" t="str">
        <f>IF(Tabelle2[[#This Row],[Spalte25]]&lt;5, 1, IF(Tabelle2[[#This Row],[Spalte25]]&gt;4, ""))</f>
        <v/>
      </c>
      <c r="AL150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0" s="201" t="str">
        <f>IF(Tabelle2[[#This Row],[Spalte31]]&lt;5, 1, IF(Tabelle2[[#This Row],[Spalte31]]&gt;4, ""))</f>
        <v/>
      </c>
      <c r="AR150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0" s="202" t="str">
        <f>IF(Tabelle2[[#This Row],[Spalte37]]&lt;5, 1, IF(Tabelle2[[#This Row],[Spalte37]]&gt;4, ""))</f>
        <v/>
      </c>
      <c r="AX150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0" s="203" t="str">
        <f>IF(Tabelle2[[#This Row],[Spalte43]]&lt;5, 1, IF(Tabelle2[[#This Row],[Spalte43]]&gt;4, ""))</f>
        <v/>
      </c>
      <c r="BD150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0" s="204" t="str">
        <f>IF(Tabelle2[[#This Row],[Spalte49]]&lt;5, 1, IF(Tabelle2[[#This Row],[Spalte49]]&gt;4, ""))</f>
        <v/>
      </c>
      <c r="BJ150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0" s="185" t="str">
        <f>IF(Tabelle2[[#This Row],[Spalte60]]&lt;5, 1, IF(Tabelle2[[#This Row],[Spalte60]]&gt;4, ""))</f>
        <v/>
      </c>
      <c r="BL150" s="70">
        <v>22</v>
      </c>
      <c r="BM150" s="170">
        <v>22</v>
      </c>
      <c r="BN150" s="12">
        <v>1.3032407407407407E-2</v>
      </c>
      <c r="BO150" s="170">
        <v>0</v>
      </c>
      <c r="BP150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0" s="199" t="str">
        <f>IF(Tabelle2[[#This Row],[Spalte66]]&lt;5, 1, IF(Tabelle2[[#This Row],[Spalte66]]&gt;4, ""))</f>
        <v/>
      </c>
      <c r="BV150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0" s="191" t="str">
        <f>IF(Tabelle2[[#This Row],[Spalte72]]&lt;5, 1, IF(Tabelle2[[#This Row],[Spalte72]]&gt;4, ""))</f>
        <v/>
      </c>
      <c r="CB150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0" s="79" t="str">
        <f>IF(Tabelle2[[#This Row],[Spalte78]]&lt;5, 1, IF(Tabelle2[[#This Row],[Spalte78]]&gt;4, ""))</f>
        <v/>
      </c>
      <c r="CH15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0" s="225" t="str">
        <f>IF(Tabelle2[[#This Row],[Spalte84]]&lt;5, 1, IF(Tabelle2[[#This Row],[Spalte84]]&gt;4, ""))</f>
        <v/>
      </c>
    </row>
    <row r="151" spans="1:87" x14ac:dyDescent="0.2">
      <c r="A151" t="s">
        <v>835</v>
      </c>
      <c r="B151" s="104" t="s">
        <v>815</v>
      </c>
      <c r="C15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5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15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1.2847222222222223E-3</v>
      </c>
      <c r="F151" s="9">
        <f>Tabelle2[[#This Row],[Spalte4]]/Tabelle2[[#This Row],[Spalte3]]</f>
        <v>1.2847222222222223E-3</v>
      </c>
      <c r="G15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5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1" s="44" t="str">
        <f>IF(Tabelle2[[#This Row],[Spalte11]]&lt;5, 1, IF(Tabelle2[[#This Row],[Spalte11]]&gt;4, ""))</f>
        <v/>
      </c>
      <c r="T15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1" s="40" t="str">
        <f>IF(Tabelle2[[#This Row],[Spalte6]]&lt;5, 1, IF(Tabelle2[[#This Row],[Spalte6]]&gt;4, ""))</f>
        <v/>
      </c>
      <c r="V151" s="70">
        <v>32</v>
      </c>
      <c r="W151" s="170">
        <v>27</v>
      </c>
      <c r="X151" s="12">
        <v>1.2847222222222223E-3</v>
      </c>
      <c r="Y151" s="13">
        <v>2</v>
      </c>
      <c r="Z15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1" s="65" t="str">
        <f>IF(Tabelle2[[#This Row],[Spalte17]]&lt;5, 1, IF(Tabelle2[[#This Row],[Spalte17]]&gt;4, ""))</f>
        <v/>
      </c>
      <c r="AF15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1" s="80" t="str">
        <f>IF(Tabelle2[[#This Row],[Spalte25]]&lt;5, 1, IF(Tabelle2[[#This Row],[Spalte25]]&gt;4, ""))</f>
        <v/>
      </c>
      <c r="AL15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1" s="155" t="str">
        <f>IF(Tabelle2[[#This Row],[Spalte31]]&lt;5, 1, IF(Tabelle2[[#This Row],[Spalte31]]&gt;4, ""))</f>
        <v/>
      </c>
      <c r="AR15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1" s="112" t="str">
        <f>IF(Tabelle2[[#This Row],[Spalte37]]&lt;5, 1, IF(Tabelle2[[#This Row],[Spalte37]]&gt;4, ""))</f>
        <v/>
      </c>
      <c r="AX15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1" s="120" t="str">
        <f>IF(Tabelle2[[#This Row],[Spalte43]]&lt;5, 1, IF(Tabelle2[[#This Row],[Spalte43]]&gt;4, ""))</f>
        <v/>
      </c>
      <c r="BD15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1" s="128" t="str">
        <f>IF(Tabelle2[[#This Row],[Spalte49]]&lt;5, 1, IF(Tabelle2[[#This Row],[Spalte49]]&gt;4, ""))</f>
        <v/>
      </c>
      <c r="BJ15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1" s="137" t="str">
        <f>IF(Tabelle2[[#This Row],[Spalte60]]&lt;5, 1, IF(Tabelle2[[#This Row],[Spalte60]]&gt;4, ""))</f>
        <v/>
      </c>
      <c r="BP15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1" s="65" t="str">
        <f>IF(Tabelle2[[#This Row],[Spalte66]]&lt;5, 1, IF(Tabelle2[[#This Row],[Spalte66]]&gt;4, ""))</f>
        <v/>
      </c>
      <c r="BV15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1" s="190" t="str">
        <f>IF(Tabelle2[[#This Row],[Spalte72]]&lt;5, 1, IF(Tabelle2[[#This Row],[Spalte72]]&gt;4, ""))</f>
        <v/>
      </c>
      <c r="CB15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1" s="35" t="str">
        <f>IF(Tabelle2[[#This Row],[Spalte78]]&lt;5, 1, IF(Tabelle2[[#This Row],[Spalte78]]&gt;4, ""))</f>
        <v/>
      </c>
      <c r="CH15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1" s="221" t="str">
        <f>IF(Tabelle2[[#This Row],[Spalte84]]&lt;5, 1, IF(Tabelle2[[#This Row],[Spalte84]]&gt;4, ""))</f>
        <v/>
      </c>
    </row>
    <row r="152" spans="1:87" x14ac:dyDescent="0.2">
      <c r="A152" t="s">
        <v>835</v>
      </c>
      <c r="B152" s="104" t="s">
        <v>946</v>
      </c>
      <c r="C15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15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15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1.1956018518518517E-2</v>
      </c>
      <c r="F152" s="9">
        <f>Tabelle2[[#This Row],[Spalte4]]/Tabelle2[[#This Row],[Spalte3]]</f>
        <v>3.985339506172839E-3</v>
      </c>
      <c r="G15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5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5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2" s="44" t="str">
        <f>IF(Tabelle2[[#This Row],[Spalte11]]&lt;5, 1, IF(Tabelle2[[#This Row],[Spalte11]]&gt;4, ""))</f>
        <v/>
      </c>
      <c r="T15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2" s="40" t="str">
        <f>IF(Tabelle2[[#This Row],[Spalte6]]&lt;5, 1, IF(Tabelle2[[#This Row],[Spalte6]]&gt;4, ""))</f>
        <v/>
      </c>
      <c r="Z15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2" s="65" t="str">
        <f>IF(Tabelle2[[#This Row],[Spalte17]]&lt;5, 1, IF(Tabelle2[[#This Row],[Spalte17]]&gt;4, ""))</f>
        <v/>
      </c>
      <c r="AF15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2" s="80" t="str">
        <f>IF(Tabelle2[[#This Row],[Spalte25]]&lt;5, 1, IF(Tabelle2[[#This Row],[Spalte25]]&gt;4, ""))</f>
        <v/>
      </c>
      <c r="AL15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2" s="155" t="str">
        <f>IF(Tabelle2[[#This Row],[Spalte31]]&lt;5, 1, IF(Tabelle2[[#This Row],[Spalte31]]&gt;4, ""))</f>
        <v/>
      </c>
      <c r="AR15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2" s="112" t="str">
        <f>IF(Tabelle2[[#This Row],[Spalte37]]&lt;5, 1, IF(Tabelle2[[#This Row],[Spalte37]]&gt;4, ""))</f>
        <v/>
      </c>
      <c r="AX15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2" s="120" t="str">
        <f>IF(Tabelle2[[#This Row],[Spalte43]]&lt;5, 1, IF(Tabelle2[[#This Row],[Spalte43]]&gt;4, ""))</f>
        <v/>
      </c>
      <c r="AZ152" s="162">
        <v>7</v>
      </c>
      <c r="BA152" s="159">
        <v>6</v>
      </c>
      <c r="BB152" s="160">
        <v>9.8611111111111104E-3</v>
      </c>
      <c r="BC152" s="159">
        <v>0</v>
      </c>
      <c r="BD15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2" s="128" t="str">
        <f>IF(Tabelle2[[#This Row],[Spalte49]]&lt;5, 1, IF(Tabelle2[[#This Row],[Spalte49]]&gt;4, ""))</f>
        <v/>
      </c>
      <c r="BJ15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2" s="137" t="str">
        <f>IF(Tabelle2[[#This Row],[Spalte60]]&lt;5, 1, IF(Tabelle2[[#This Row],[Spalte60]]&gt;4, ""))</f>
        <v/>
      </c>
      <c r="BP15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2" s="65" t="str">
        <f>IF(Tabelle2[[#This Row],[Spalte66]]&lt;5, 1, IF(Tabelle2[[#This Row],[Spalte66]]&gt;4, ""))</f>
        <v/>
      </c>
      <c r="BV15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2" s="190" t="str">
        <f>IF(Tabelle2[[#This Row],[Spalte72]]&lt;5, 1, IF(Tabelle2[[#This Row],[Spalte72]]&gt;4, ""))</f>
        <v/>
      </c>
      <c r="BX152" s="84">
        <v>25</v>
      </c>
      <c r="BY152" s="174">
        <v>19</v>
      </c>
      <c r="BZ152" s="85">
        <v>1.4814814814814816E-3</v>
      </c>
      <c r="CA152" s="173">
        <v>1</v>
      </c>
      <c r="CB152" s="35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7</v>
      </c>
      <c r="CC152" s="35" t="str">
        <f>IF(Tabelle2[[#This Row],[Spalte78]]&lt;5, 1, IF(Tabelle2[[#This Row],[Spalte78]]&gt;4, ""))</f>
        <v/>
      </c>
      <c r="CD152" s="229">
        <v>6</v>
      </c>
      <c r="CE152" s="226">
        <v>1</v>
      </c>
      <c r="CF152" s="227">
        <v>6.134259259259259E-4</v>
      </c>
      <c r="CG152" s="226">
        <v>0</v>
      </c>
      <c r="CH15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2" s="221" t="str">
        <f>IF(Tabelle2[[#This Row],[Spalte84]]&lt;5, 1, IF(Tabelle2[[#This Row],[Spalte84]]&gt;4, ""))</f>
        <v/>
      </c>
    </row>
    <row r="153" spans="1:87" x14ac:dyDescent="0.2">
      <c r="A153" t="s">
        <v>835</v>
      </c>
      <c r="B153" s="104" t="s">
        <v>860</v>
      </c>
      <c r="C15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5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5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6.9444444444444444E-5</v>
      </c>
      <c r="F153" s="9">
        <f>Tabelle2[[#This Row],[Spalte4]]/Tabelle2[[#This Row],[Spalte3]]</f>
        <v>6.9444444444444444E-5</v>
      </c>
      <c r="G15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5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3" s="44" t="str">
        <f>IF(Tabelle2[[#This Row],[Spalte11]]&lt;5, 1, IF(Tabelle2[[#This Row],[Spalte11]]&gt;4, ""))</f>
        <v/>
      </c>
      <c r="T15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3" s="40" t="str">
        <f>IF(Tabelle2[[#This Row],[Spalte6]]&lt;5, 1, IF(Tabelle2[[#This Row],[Spalte6]]&gt;4, ""))</f>
        <v/>
      </c>
      <c r="Z15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3" s="65" t="str">
        <f>IF(Tabelle2[[#This Row],[Spalte17]]&lt;5, 1, IF(Tabelle2[[#This Row],[Spalte17]]&gt;4, ""))</f>
        <v/>
      </c>
      <c r="AB153" s="84" t="s">
        <v>1001</v>
      </c>
      <c r="AC153" s="173">
        <v>3</v>
      </c>
      <c r="AD153" s="85">
        <v>6.9444444444444444E-5</v>
      </c>
      <c r="AE153" s="86">
        <v>0</v>
      </c>
      <c r="AF15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3" s="80" t="str">
        <f>IF(Tabelle2[[#This Row],[Spalte25]]&lt;5, 1, IF(Tabelle2[[#This Row],[Spalte25]]&gt;4, ""))</f>
        <v/>
      </c>
      <c r="AL15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3" s="155" t="str">
        <f>IF(Tabelle2[[#This Row],[Spalte31]]&lt;5, 1, IF(Tabelle2[[#This Row],[Spalte31]]&gt;4, ""))</f>
        <v/>
      </c>
      <c r="AR15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3" s="112" t="str">
        <f>IF(Tabelle2[[#This Row],[Spalte37]]&lt;5, 1, IF(Tabelle2[[#This Row],[Spalte37]]&gt;4, ""))</f>
        <v/>
      </c>
      <c r="AX15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3" s="120" t="str">
        <f>IF(Tabelle2[[#This Row],[Spalte43]]&lt;5, 1, IF(Tabelle2[[#This Row],[Spalte43]]&gt;4, ""))</f>
        <v/>
      </c>
      <c r="BD15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3" s="128" t="str">
        <f>IF(Tabelle2[[#This Row],[Spalte49]]&lt;5, 1, IF(Tabelle2[[#This Row],[Spalte49]]&gt;4, ""))</f>
        <v/>
      </c>
      <c r="BJ15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3" s="137" t="str">
        <f>IF(Tabelle2[[#This Row],[Spalte60]]&lt;5, 1, IF(Tabelle2[[#This Row],[Spalte60]]&gt;4, ""))</f>
        <v/>
      </c>
      <c r="BP15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3" s="65" t="str">
        <f>IF(Tabelle2[[#This Row],[Spalte66]]&lt;5, 1, IF(Tabelle2[[#This Row],[Spalte66]]&gt;4, ""))</f>
        <v/>
      </c>
      <c r="BV15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3" s="190" t="str">
        <f>IF(Tabelle2[[#This Row],[Spalte72]]&lt;5, 1, IF(Tabelle2[[#This Row],[Spalte72]]&gt;4, ""))</f>
        <v/>
      </c>
      <c r="CB15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3" s="35" t="str">
        <f>IF(Tabelle2[[#This Row],[Spalte78]]&lt;5, 1, IF(Tabelle2[[#This Row],[Spalte78]]&gt;4, ""))</f>
        <v/>
      </c>
      <c r="CH15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3" s="221" t="str">
        <f>IF(Tabelle2[[#This Row],[Spalte84]]&lt;5, 1, IF(Tabelle2[[#This Row],[Spalte84]]&gt;4, ""))</f>
        <v/>
      </c>
    </row>
    <row r="154" spans="1:87" x14ac:dyDescent="0.2">
      <c r="A154" t="s">
        <v>835</v>
      </c>
      <c r="B154" s="104" t="s">
        <v>865</v>
      </c>
      <c r="C15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5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5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1.6331018518518519E-2</v>
      </c>
      <c r="F154" s="9">
        <f>Tabelle2[[#This Row],[Spalte4]]/Tabelle2[[#This Row],[Spalte3]]</f>
        <v>1.6331018518518519E-2</v>
      </c>
      <c r="G15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15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5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4" s="44" t="str">
        <f>IF(Tabelle2[[#This Row],[Spalte11]]&lt;5, 1, IF(Tabelle2[[#This Row],[Spalte11]]&gt;4, ""))</f>
        <v/>
      </c>
      <c r="T15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4" s="40" t="str">
        <f>IF(Tabelle2[[#This Row],[Spalte6]]&lt;5, 1, IF(Tabelle2[[#This Row],[Spalte6]]&gt;4, ""))</f>
        <v/>
      </c>
      <c r="Z15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4" s="65" t="str">
        <f>IF(Tabelle2[[#This Row],[Spalte17]]&lt;5, 1, IF(Tabelle2[[#This Row],[Spalte17]]&gt;4, ""))</f>
        <v/>
      </c>
      <c r="AB154" s="84" t="s">
        <v>1005</v>
      </c>
      <c r="AC154" s="173">
        <v>48</v>
      </c>
      <c r="AD154" s="85">
        <v>1.6331018518518519E-2</v>
      </c>
      <c r="AE154" s="86">
        <v>5</v>
      </c>
      <c r="AF154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9</v>
      </c>
      <c r="AG154" s="80" t="str">
        <f>IF(Tabelle2[[#This Row],[Spalte25]]&lt;5, 1, IF(Tabelle2[[#This Row],[Spalte25]]&gt;4, ""))</f>
        <v/>
      </c>
      <c r="AL15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4" s="155" t="str">
        <f>IF(Tabelle2[[#This Row],[Spalte31]]&lt;5, 1, IF(Tabelle2[[#This Row],[Spalte31]]&gt;4, ""))</f>
        <v/>
      </c>
      <c r="AR15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4" s="112" t="str">
        <f>IF(Tabelle2[[#This Row],[Spalte37]]&lt;5, 1, IF(Tabelle2[[#This Row],[Spalte37]]&gt;4, ""))</f>
        <v/>
      </c>
      <c r="AX15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4" s="120" t="str">
        <f>IF(Tabelle2[[#This Row],[Spalte43]]&lt;5, 1, IF(Tabelle2[[#This Row],[Spalte43]]&gt;4, ""))</f>
        <v/>
      </c>
      <c r="BD15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4" s="128" t="str">
        <f>IF(Tabelle2[[#This Row],[Spalte49]]&lt;5, 1, IF(Tabelle2[[#This Row],[Spalte49]]&gt;4, ""))</f>
        <v/>
      </c>
      <c r="BJ15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4" s="137" t="str">
        <f>IF(Tabelle2[[#This Row],[Spalte60]]&lt;5, 1, IF(Tabelle2[[#This Row],[Spalte60]]&gt;4, ""))</f>
        <v/>
      </c>
      <c r="BP15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4" s="65" t="str">
        <f>IF(Tabelle2[[#This Row],[Spalte66]]&lt;5, 1, IF(Tabelle2[[#This Row],[Spalte66]]&gt;4, ""))</f>
        <v/>
      </c>
      <c r="BV15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4" s="190" t="str">
        <f>IF(Tabelle2[[#This Row],[Spalte72]]&lt;5, 1, IF(Tabelle2[[#This Row],[Spalte72]]&gt;4, ""))</f>
        <v/>
      </c>
      <c r="CB15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4" s="35" t="str">
        <f>IF(Tabelle2[[#This Row],[Spalte78]]&lt;5, 1, IF(Tabelle2[[#This Row],[Spalte78]]&gt;4, ""))</f>
        <v/>
      </c>
      <c r="CH15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4" s="221" t="str">
        <f>IF(Tabelle2[[#This Row],[Spalte84]]&lt;5, 1, IF(Tabelle2[[#This Row],[Spalte84]]&gt;4, ""))</f>
        <v/>
      </c>
    </row>
    <row r="155" spans="1:87" x14ac:dyDescent="0.2">
      <c r="A155" t="s">
        <v>835</v>
      </c>
      <c r="B155" s="104" t="s">
        <v>901</v>
      </c>
      <c r="C15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5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5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4.1678240740740738E-2</v>
      </c>
      <c r="F155" s="9">
        <f>Tabelle2[[#This Row],[Spalte4]]/Tabelle2[[#This Row],[Spalte3]]</f>
        <v>2.0839120370370369E-2</v>
      </c>
      <c r="G15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5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15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5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5" s="44" t="str">
        <f>IF(Tabelle2[[#This Row],[Spalte11]]&lt;5, 1, IF(Tabelle2[[#This Row],[Spalte11]]&gt;4, ""))</f>
        <v/>
      </c>
      <c r="T15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5" s="40" t="str">
        <f>IF(Tabelle2[[#This Row],[Spalte6]]&lt;5, 1, IF(Tabelle2[[#This Row],[Spalte6]]&gt;4, ""))</f>
        <v/>
      </c>
      <c r="Z15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5" s="65" t="str">
        <f>IF(Tabelle2[[#This Row],[Spalte17]]&lt;5, 1, IF(Tabelle2[[#This Row],[Spalte17]]&gt;4, ""))</f>
        <v/>
      </c>
      <c r="AF15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5" s="80" t="str">
        <f>IF(Tabelle2[[#This Row],[Spalte25]]&lt;5, 1, IF(Tabelle2[[#This Row],[Spalte25]]&gt;4, ""))</f>
        <v/>
      </c>
      <c r="AH155" s="106">
        <v>28</v>
      </c>
      <c r="AI155" s="176" t="s">
        <v>960</v>
      </c>
      <c r="AJ155" s="100">
        <v>9.571759259259259E-3</v>
      </c>
      <c r="AK155" s="99">
        <v>2</v>
      </c>
      <c r="AL155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1</v>
      </c>
      <c r="AM155" s="155">
        <f>IF(Tabelle2[[#This Row],[Spalte31]]&lt;5, 1, IF(Tabelle2[[#This Row],[Spalte31]]&gt;4, ""))</f>
        <v>1</v>
      </c>
      <c r="AR15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5" s="112" t="str">
        <f>IF(Tabelle2[[#This Row],[Spalte37]]&lt;5, 1, IF(Tabelle2[[#This Row],[Spalte37]]&gt;4, ""))</f>
        <v/>
      </c>
      <c r="AT155" s="163">
        <v>6</v>
      </c>
      <c r="AU155" s="156">
        <v>28</v>
      </c>
      <c r="AV155" s="157">
        <v>3.2106481481481479E-2</v>
      </c>
      <c r="AW155" s="156">
        <v>1</v>
      </c>
      <c r="AX155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7</v>
      </c>
      <c r="AY155" s="120" t="str">
        <f>IF(Tabelle2[[#This Row],[Spalte43]]&lt;5, 1, IF(Tabelle2[[#This Row],[Spalte43]]&gt;4, ""))</f>
        <v/>
      </c>
      <c r="BA155" s="159"/>
      <c r="BD15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5" s="128" t="str">
        <f>IF(Tabelle2[[#This Row],[Spalte49]]&lt;5, 1, IF(Tabelle2[[#This Row],[Spalte49]]&gt;4, ""))</f>
        <v/>
      </c>
      <c r="BJ15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5" s="137" t="str">
        <f>IF(Tabelle2[[#This Row],[Spalte60]]&lt;5, 1, IF(Tabelle2[[#This Row],[Spalte60]]&gt;4, ""))</f>
        <v/>
      </c>
      <c r="BP15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5" s="65" t="str">
        <f>IF(Tabelle2[[#This Row],[Spalte66]]&lt;5, 1, IF(Tabelle2[[#This Row],[Spalte66]]&gt;4, ""))</f>
        <v/>
      </c>
      <c r="BV15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5" s="190" t="str">
        <f>IF(Tabelle2[[#This Row],[Spalte72]]&lt;5, 1, IF(Tabelle2[[#This Row],[Spalte72]]&gt;4, ""))</f>
        <v/>
      </c>
      <c r="CB15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5" s="35" t="str">
        <f>IF(Tabelle2[[#This Row],[Spalte78]]&lt;5, 1, IF(Tabelle2[[#This Row],[Spalte78]]&gt;4, ""))</f>
        <v/>
      </c>
      <c r="CH15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5" s="221" t="str">
        <f>IF(Tabelle2[[#This Row],[Spalte84]]&lt;5, 1, IF(Tabelle2[[#This Row],[Spalte84]]&gt;4, ""))</f>
        <v/>
      </c>
    </row>
    <row r="156" spans="1:87" x14ac:dyDescent="0.2">
      <c r="A156" t="s">
        <v>835</v>
      </c>
      <c r="B156" s="104" t="s">
        <v>954</v>
      </c>
      <c r="C15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5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15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1.4930555555555556E-3</v>
      </c>
      <c r="F156" s="9">
        <f>Tabelle2[[#This Row],[Spalte4]]/Tabelle2[[#This Row],[Spalte3]]</f>
        <v>1.4930555555555556E-3</v>
      </c>
      <c r="G15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5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6" s="44" t="str">
        <f>IF(Tabelle2[[#This Row],[Spalte11]]&lt;5, 1, IF(Tabelle2[[#This Row],[Spalte11]]&gt;4, ""))</f>
        <v/>
      </c>
      <c r="T15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6" s="40" t="str">
        <f>IF(Tabelle2[[#This Row],[Spalte6]]&lt;5, 1, IF(Tabelle2[[#This Row],[Spalte6]]&gt;4, ""))</f>
        <v/>
      </c>
      <c r="Z15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6" s="65" t="str">
        <f>IF(Tabelle2[[#This Row],[Spalte17]]&lt;5, 1, IF(Tabelle2[[#This Row],[Spalte17]]&gt;4, ""))</f>
        <v/>
      </c>
      <c r="AF15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6" s="80" t="str">
        <f>IF(Tabelle2[[#This Row],[Spalte25]]&lt;5, 1, IF(Tabelle2[[#This Row],[Spalte25]]&gt;4, ""))</f>
        <v/>
      </c>
      <c r="AL15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6" s="155" t="str">
        <f>IF(Tabelle2[[#This Row],[Spalte31]]&lt;5, 1, IF(Tabelle2[[#This Row],[Spalte31]]&gt;4, ""))</f>
        <v/>
      </c>
      <c r="AR15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6" s="112" t="str">
        <f>IF(Tabelle2[[#This Row],[Spalte37]]&lt;5, 1, IF(Tabelle2[[#This Row],[Spalte37]]&gt;4, ""))</f>
        <v/>
      </c>
      <c r="AX15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6" s="120" t="str">
        <f>IF(Tabelle2[[#This Row],[Spalte43]]&lt;5, 1, IF(Tabelle2[[#This Row],[Spalte43]]&gt;4, ""))</f>
        <v/>
      </c>
      <c r="AZ156" s="162">
        <v>19</v>
      </c>
      <c r="BA156" s="159">
        <v>9</v>
      </c>
      <c r="BB156" s="160">
        <v>1.4930555555555556E-3</v>
      </c>
      <c r="BC156" s="159">
        <v>0</v>
      </c>
      <c r="BD15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6" s="128" t="str">
        <f>IF(Tabelle2[[#This Row],[Spalte49]]&lt;5, 1, IF(Tabelle2[[#This Row],[Spalte49]]&gt;4, ""))</f>
        <v/>
      </c>
      <c r="BJ15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6" s="137" t="str">
        <f>IF(Tabelle2[[#This Row],[Spalte60]]&lt;5, 1, IF(Tabelle2[[#This Row],[Spalte60]]&gt;4, ""))</f>
        <v/>
      </c>
      <c r="BP15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6" s="65" t="str">
        <f>IF(Tabelle2[[#This Row],[Spalte66]]&lt;5, 1, IF(Tabelle2[[#This Row],[Spalte66]]&gt;4, ""))</f>
        <v/>
      </c>
      <c r="BV15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6" s="190" t="str">
        <f>IF(Tabelle2[[#This Row],[Spalte72]]&lt;5, 1, IF(Tabelle2[[#This Row],[Spalte72]]&gt;4, ""))</f>
        <v/>
      </c>
      <c r="CB15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6" s="35" t="str">
        <f>IF(Tabelle2[[#This Row],[Spalte78]]&lt;5, 1, IF(Tabelle2[[#This Row],[Spalte78]]&gt;4, ""))</f>
        <v/>
      </c>
      <c r="CH15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6" s="221" t="str">
        <f>IF(Tabelle2[[#This Row],[Spalte84]]&lt;5, 1, IF(Tabelle2[[#This Row],[Spalte84]]&gt;4, ""))</f>
        <v/>
      </c>
    </row>
    <row r="157" spans="1:87" x14ac:dyDescent="0.2">
      <c r="A157" t="s">
        <v>835</v>
      </c>
      <c r="B157" s="104" t="s">
        <v>790</v>
      </c>
      <c r="C15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15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5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1.9907407407407408E-2</v>
      </c>
      <c r="F157" s="9">
        <f>Tabelle2[[#This Row],[Spalte4]]/Tabelle2[[#This Row],[Spalte3]]</f>
        <v>4.9768518518518521E-3</v>
      </c>
      <c r="G15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5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7" s="44" t="str">
        <f>IF(Tabelle2[[#This Row],[Spalte11]]&lt;5, 1, IF(Tabelle2[[#This Row],[Spalte11]]&gt;4, ""))</f>
        <v/>
      </c>
      <c r="P157" s="54">
        <v>31</v>
      </c>
      <c r="Q157" s="168">
        <v>30</v>
      </c>
      <c r="R157" s="33">
        <v>1.7476851851851852E-3</v>
      </c>
      <c r="S157" s="31">
        <v>0</v>
      </c>
      <c r="T157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7" s="50" t="str">
        <f>IF(Tabelle2[[#This Row],[Spalte6]]&lt;5, 1, IF(Tabelle2[[#This Row],[Spalte6]]&gt;4, ""))</f>
        <v/>
      </c>
      <c r="Z15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7" s="65" t="str">
        <f>IF(Tabelle2[[#This Row],[Spalte17]]&lt;5, 1, IF(Tabelle2[[#This Row],[Spalte17]]&gt;4, ""))</f>
        <v/>
      </c>
      <c r="AF15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7" s="80" t="str">
        <f>IF(Tabelle2[[#This Row],[Spalte25]]&lt;5, 1, IF(Tabelle2[[#This Row],[Spalte25]]&gt;4, ""))</f>
        <v/>
      </c>
      <c r="AL15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7" s="155" t="str">
        <f>IF(Tabelle2[[#This Row],[Spalte31]]&lt;5, 1, IF(Tabelle2[[#This Row],[Spalte31]]&gt;4, ""))</f>
        <v/>
      </c>
      <c r="AR15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7" s="112" t="str">
        <f>IF(Tabelle2[[#This Row],[Spalte37]]&lt;5, 1, IF(Tabelle2[[#This Row],[Spalte37]]&gt;4, ""))</f>
        <v/>
      </c>
      <c r="AX15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7" s="120" t="str">
        <f>IF(Tabelle2[[#This Row],[Spalte43]]&lt;5, 1, IF(Tabelle2[[#This Row],[Spalte43]]&gt;4, ""))</f>
        <v/>
      </c>
      <c r="BD15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7" s="128" t="str">
        <f>IF(Tabelle2[[#This Row],[Spalte49]]&lt;5, 1, IF(Tabelle2[[#This Row],[Spalte49]]&gt;4, ""))</f>
        <v/>
      </c>
      <c r="BJ15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7" s="137" t="str">
        <f>IF(Tabelle2[[#This Row],[Spalte60]]&lt;5, 1, IF(Tabelle2[[#This Row],[Spalte60]]&gt;4, ""))</f>
        <v/>
      </c>
      <c r="BL157" s="70">
        <v>9</v>
      </c>
      <c r="BM157" s="170">
        <v>8</v>
      </c>
      <c r="BN157" s="12">
        <v>1.008101851851852E-2</v>
      </c>
      <c r="BO157" s="170">
        <v>1</v>
      </c>
      <c r="BP15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7" s="65" t="str">
        <f>IF(Tabelle2[[#This Row],[Spalte66]]&lt;5, 1, IF(Tabelle2[[#This Row],[Spalte66]]&gt;4, ""))</f>
        <v/>
      </c>
      <c r="BR157" s="211">
        <v>20</v>
      </c>
      <c r="BS157" s="209">
        <v>12</v>
      </c>
      <c r="BT157" s="208">
        <v>1.1226851851851851E-3</v>
      </c>
      <c r="BU157" s="209">
        <v>0</v>
      </c>
      <c r="BV15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7" s="190" t="str">
        <f>IF(Tabelle2[[#This Row],[Spalte72]]&lt;5, 1, IF(Tabelle2[[#This Row],[Spalte72]]&gt;4, ""))</f>
        <v/>
      </c>
      <c r="BX157" s="84">
        <v>7</v>
      </c>
      <c r="BY157" s="174">
        <v>4</v>
      </c>
      <c r="BZ157" s="85">
        <v>0</v>
      </c>
      <c r="CB15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7" s="35" t="str">
        <f>IF(Tabelle2[[#This Row],[Spalte78]]&lt;5, 1, IF(Tabelle2[[#This Row],[Spalte78]]&gt;4, ""))</f>
        <v/>
      </c>
      <c r="CD157" s="229">
        <v>4</v>
      </c>
      <c r="CE157" s="226">
        <v>3</v>
      </c>
      <c r="CF157" s="227">
        <v>6.9560185185185185E-3</v>
      </c>
      <c r="CG157" s="226">
        <v>1</v>
      </c>
      <c r="CH15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7" s="221" t="str">
        <f>IF(Tabelle2[[#This Row],[Spalte84]]&lt;5, 1, IF(Tabelle2[[#This Row],[Spalte84]]&gt;4, ""))</f>
        <v/>
      </c>
    </row>
    <row r="158" spans="1:87" x14ac:dyDescent="0.2">
      <c r="A158" t="s">
        <v>835</v>
      </c>
      <c r="B158" s="105" t="s">
        <v>37</v>
      </c>
      <c r="C15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15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5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1.9212962962962964E-3</v>
      </c>
      <c r="F158" s="9">
        <f>Tabelle2[[#This Row],[Spalte4]]/Tabelle2[[#This Row],[Spalte3]]</f>
        <v>6.4043209876543216E-4</v>
      </c>
      <c r="G15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5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58" s="45">
        <v>5</v>
      </c>
      <c r="K158" s="166">
        <v>2</v>
      </c>
      <c r="L158" s="46">
        <v>1.0995370370370371E-3</v>
      </c>
      <c r="M158" s="30">
        <v>0</v>
      </c>
      <c r="N15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8" s="44" t="str">
        <f>IF(Tabelle2[[#This Row],[Spalte11]]&lt;5, 1, IF(Tabelle2[[#This Row],[Spalte11]]&gt;4, ""))</f>
        <v/>
      </c>
      <c r="Q158" s="32"/>
      <c r="R158" s="32"/>
      <c r="S158" s="31"/>
      <c r="T158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8" s="56" t="str">
        <f>IF(Tabelle2[[#This Row],[Spalte6]]&lt;5, 1, IF(Tabelle2[[#This Row],[Spalte6]]&gt;4, ""))</f>
        <v/>
      </c>
      <c r="V158" s="70">
        <v>34</v>
      </c>
      <c r="W158" s="170">
        <v>26</v>
      </c>
      <c r="X158" s="12">
        <v>1.0416666666666666E-4</v>
      </c>
      <c r="Y158" s="13">
        <v>0</v>
      </c>
      <c r="Z15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8" s="65" t="str">
        <f>IF(Tabelle2[[#This Row],[Spalte17]]&lt;5, 1, IF(Tabelle2[[#This Row],[Spalte17]]&gt;4, ""))</f>
        <v/>
      </c>
      <c r="AF15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8" s="80" t="str">
        <f>IF(Tabelle2[[#This Row],[Spalte25]]&lt;5, 1, IF(Tabelle2[[#This Row],[Spalte25]]&gt;4, ""))</f>
        <v/>
      </c>
      <c r="AL15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8" s="155" t="str">
        <f>IF(Tabelle2[[#This Row],[Spalte31]]&lt;5, 1, IF(Tabelle2[[#This Row],[Spalte31]]&gt;4, ""))</f>
        <v/>
      </c>
      <c r="AR15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8" s="112" t="str">
        <f>IF(Tabelle2[[#This Row],[Spalte37]]&lt;5, 1, IF(Tabelle2[[#This Row],[Spalte37]]&gt;4, ""))</f>
        <v/>
      </c>
      <c r="AT158" s="161">
        <v>16</v>
      </c>
      <c r="AU158" s="156">
        <v>6</v>
      </c>
      <c r="AV158" s="157">
        <v>7.175925925925927E-4</v>
      </c>
      <c r="AW158" s="156">
        <v>0</v>
      </c>
      <c r="AX15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8" s="120" t="str">
        <f>IF(Tabelle2[[#This Row],[Spalte43]]&lt;5, 1, IF(Tabelle2[[#This Row],[Spalte43]]&gt;4, ""))</f>
        <v/>
      </c>
      <c r="BD15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8" s="128" t="str">
        <f>IF(Tabelle2[[#This Row],[Spalte49]]&lt;5, 1, IF(Tabelle2[[#This Row],[Spalte49]]&gt;4, ""))</f>
        <v/>
      </c>
      <c r="BJ15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8" s="137" t="str">
        <f>IF(Tabelle2[[#This Row],[Spalte60]]&lt;5, 1, IF(Tabelle2[[#This Row],[Spalte60]]&gt;4, ""))</f>
        <v/>
      </c>
      <c r="BP15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8" s="65" t="str">
        <f>IF(Tabelle2[[#This Row],[Spalte66]]&lt;5, 1, IF(Tabelle2[[#This Row],[Spalte66]]&gt;4, ""))</f>
        <v/>
      </c>
      <c r="BV15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8" s="190" t="str">
        <f>IF(Tabelle2[[#This Row],[Spalte72]]&lt;5, 1, IF(Tabelle2[[#This Row],[Spalte72]]&gt;4, ""))</f>
        <v/>
      </c>
      <c r="CB15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8" s="35" t="str">
        <f>IF(Tabelle2[[#This Row],[Spalte78]]&lt;5, 1, IF(Tabelle2[[#This Row],[Spalte78]]&gt;4, ""))</f>
        <v/>
      </c>
      <c r="CH15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8" s="221" t="str">
        <f>IF(Tabelle2[[#This Row],[Spalte84]]&lt;5, 1, IF(Tabelle2[[#This Row],[Spalte84]]&gt;4, ""))</f>
        <v/>
      </c>
    </row>
    <row r="159" spans="1:87" x14ac:dyDescent="0.2">
      <c r="A159" t="s">
        <v>837</v>
      </c>
      <c r="B159" s="89" t="s">
        <v>805</v>
      </c>
      <c r="C15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15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15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8.3333333333333328E-4</v>
      </c>
      <c r="F159" s="9" t="e">
        <f>Tabelle2[[#This Row],[Spalte4]]/Tabelle2[[#This Row],[Spalte3]]</f>
        <v>#DIV/0!</v>
      </c>
      <c r="G15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5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5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5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59" s="44" t="str">
        <f>IF(Tabelle2[[#This Row],[Spalte11]]&lt;5, 1, IF(Tabelle2[[#This Row],[Spalte11]]&gt;4, ""))</f>
        <v/>
      </c>
      <c r="T15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59" s="40" t="str">
        <f>IF(Tabelle2[[#This Row],[Spalte6]]&lt;5, 1, IF(Tabelle2[[#This Row],[Spalte6]]&gt;4, ""))</f>
        <v/>
      </c>
      <c r="V159" s="70">
        <v>6</v>
      </c>
      <c r="W159" s="13">
        <v>3</v>
      </c>
      <c r="X159" s="12">
        <v>8.3333333333333328E-4</v>
      </c>
      <c r="Y159" s="13">
        <v>0</v>
      </c>
      <c r="Z15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59" s="65" t="str">
        <f>IF(Tabelle2[[#This Row],[Spalte17]]&lt;5, 1, IF(Tabelle2[[#This Row],[Spalte17]]&gt;4, ""))</f>
        <v/>
      </c>
      <c r="AF15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59" s="80" t="str">
        <f>IF(Tabelle2[[#This Row],[Spalte25]]&lt;5, 1, IF(Tabelle2[[#This Row],[Spalte25]]&gt;4, ""))</f>
        <v/>
      </c>
      <c r="AL15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59" s="155" t="str">
        <f>IF(Tabelle2[[#This Row],[Spalte31]]&lt;5, 1, IF(Tabelle2[[#This Row],[Spalte31]]&gt;4, ""))</f>
        <v/>
      </c>
      <c r="AR15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59" s="112" t="str">
        <f>IF(Tabelle2[[#This Row],[Spalte37]]&lt;5, 1, IF(Tabelle2[[#This Row],[Spalte37]]&gt;4, ""))</f>
        <v/>
      </c>
      <c r="AT159" s="158"/>
      <c r="AX15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59" s="120" t="str">
        <f>IF(Tabelle2[[#This Row],[Spalte43]]&lt;5, 1, IF(Tabelle2[[#This Row],[Spalte43]]&gt;4, ""))</f>
        <v/>
      </c>
      <c r="AZ159" s="126"/>
      <c r="BD15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59" s="128" t="str">
        <f>IF(Tabelle2[[#This Row],[Spalte49]]&lt;5, 1, IF(Tabelle2[[#This Row],[Spalte49]]&gt;4, ""))</f>
        <v/>
      </c>
      <c r="BJ15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59" s="137" t="str">
        <f>IF(Tabelle2[[#This Row],[Spalte60]]&lt;5, 1, IF(Tabelle2[[#This Row],[Spalte60]]&gt;4, ""))</f>
        <v/>
      </c>
      <c r="BP15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59" s="65" t="str">
        <f>IF(Tabelle2[[#This Row],[Spalte66]]&lt;5, 1, IF(Tabelle2[[#This Row],[Spalte66]]&gt;4, ""))</f>
        <v/>
      </c>
      <c r="BV15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59" s="190" t="str">
        <f>IF(Tabelle2[[#This Row],[Spalte72]]&lt;5, 1, IF(Tabelle2[[#This Row],[Spalte72]]&gt;4, ""))</f>
        <v/>
      </c>
      <c r="CB15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59" s="35" t="str">
        <f>IF(Tabelle2[[#This Row],[Spalte78]]&lt;5, 1, IF(Tabelle2[[#This Row],[Spalte78]]&gt;4, ""))</f>
        <v/>
      </c>
      <c r="CH15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59" s="221" t="str">
        <f>IF(Tabelle2[[#This Row],[Spalte84]]&lt;5, 1, IF(Tabelle2[[#This Row],[Spalte84]]&gt;4, ""))</f>
        <v/>
      </c>
    </row>
    <row r="160" spans="1:87" x14ac:dyDescent="0.2">
      <c r="A160" t="s">
        <v>835</v>
      </c>
      <c r="B160" s="89" t="s">
        <v>892</v>
      </c>
      <c r="C16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6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1.5046296296296297E-4</v>
      </c>
      <c r="F160" s="9">
        <f>Tabelle2[[#This Row],[Spalte4]]/Tabelle2[[#This Row],[Spalte3]]</f>
        <v>1.5046296296296297E-4</v>
      </c>
      <c r="G16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6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6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0" s="44" t="str">
        <f>IF(Tabelle2[[#This Row],[Spalte11]]&lt;5, 1, IF(Tabelle2[[#This Row],[Spalte11]]&gt;4, ""))</f>
        <v/>
      </c>
      <c r="T16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0" s="40" t="str">
        <f>IF(Tabelle2[[#This Row],[Spalte6]]&lt;5, 1, IF(Tabelle2[[#This Row],[Spalte6]]&gt;4, ""))</f>
        <v/>
      </c>
      <c r="Z16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0" s="65" t="str">
        <f>IF(Tabelle2[[#This Row],[Spalte17]]&lt;5, 1, IF(Tabelle2[[#This Row],[Spalte17]]&gt;4, ""))</f>
        <v/>
      </c>
      <c r="AF16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0" s="80" t="str">
        <f>IF(Tabelle2[[#This Row],[Spalte25]]&lt;5, 1, IF(Tabelle2[[#This Row],[Spalte25]]&gt;4, ""))</f>
        <v/>
      </c>
      <c r="AH160" s="106">
        <v>10</v>
      </c>
      <c r="AI160" s="99">
        <v>4</v>
      </c>
      <c r="AJ160" s="100">
        <v>1.5046296296296297E-4</v>
      </c>
      <c r="AK160" s="99">
        <v>0</v>
      </c>
      <c r="AL16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0" s="155" t="str">
        <f>IF(Tabelle2[[#This Row],[Spalte31]]&lt;5, 1, IF(Tabelle2[[#This Row],[Spalte31]]&gt;4, ""))</f>
        <v/>
      </c>
      <c r="AR16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0" s="112" t="str">
        <f>IF(Tabelle2[[#This Row],[Spalte37]]&lt;5, 1, IF(Tabelle2[[#This Row],[Spalte37]]&gt;4, ""))</f>
        <v/>
      </c>
      <c r="AT160" s="158"/>
      <c r="AX16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0" s="120" t="str">
        <f>IF(Tabelle2[[#This Row],[Spalte43]]&lt;5, 1, IF(Tabelle2[[#This Row],[Spalte43]]&gt;4, ""))</f>
        <v/>
      </c>
      <c r="AZ160" s="126"/>
      <c r="BD16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0" s="128" t="str">
        <f>IF(Tabelle2[[#This Row],[Spalte49]]&lt;5, 1, IF(Tabelle2[[#This Row],[Spalte49]]&gt;4, ""))</f>
        <v/>
      </c>
      <c r="BJ16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0" s="137" t="str">
        <f>IF(Tabelle2[[#This Row],[Spalte60]]&lt;5, 1, IF(Tabelle2[[#This Row],[Spalte60]]&gt;4, ""))</f>
        <v/>
      </c>
      <c r="BP16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0" s="65" t="str">
        <f>IF(Tabelle2[[#This Row],[Spalte66]]&lt;5, 1, IF(Tabelle2[[#This Row],[Spalte66]]&gt;4, ""))</f>
        <v/>
      </c>
      <c r="BV16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0" s="190" t="str">
        <f>IF(Tabelle2[[#This Row],[Spalte72]]&lt;5, 1, IF(Tabelle2[[#This Row],[Spalte72]]&gt;4, ""))</f>
        <v/>
      </c>
      <c r="CB16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0" s="35" t="str">
        <f>IF(Tabelle2[[#This Row],[Spalte78]]&lt;5, 1, IF(Tabelle2[[#This Row],[Spalte78]]&gt;4, ""))</f>
        <v/>
      </c>
      <c r="CH16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0" s="221" t="str">
        <f>IF(Tabelle2[[#This Row],[Spalte84]]&lt;5, 1, IF(Tabelle2[[#This Row],[Spalte84]]&gt;4, ""))</f>
        <v/>
      </c>
    </row>
    <row r="161" spans="1:87" x14ac:dyDescent="0.2">
      <c r="A161" t="s">
        <v>835</v>
      </c>
      <c r="B161" s="89" t="s">
        <v>908</v>
      </c>
      <c r="C16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16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1.6550925925925924E-2</v>
      </c>
      <c r="F161" s="9">
        <f>Tabelle2[[#This Row],[Spalte4]]/Tabelle2[[#This Row],[Spalte3]]</f>
        <v>1.6550925925925924E-2</v>
      </c>
      <c r="G16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6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6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1" s="44" t="str">
        <f>IF(Tabelle2[[#This Row],[Spalte11]]&lt;5, 1, IF(Tabelle2[[#This Row],[Spalte11]]&gt;4, ""))</f>
        <v/>
      </c>
      <c r="T16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1" s="40" t="str">
        <f>IF(Tabelle2[[#This Row],[Spalte6]]&lt;5, 1, IF(Tabelle2[[#This Row],[Spalte6]]&gt;4, ""))</f>
        <v/>
      </c>
      <c r="Z16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1" s="65" t="str">
        <f>IF(Tabelle2[[#This Row],[Spalte17]]&lt;5, 1, IF(Tabelle2[[#This Row],[Spalte17]]&gt;4, ""))</f>
        <v/>
      </c>
      <c r="AF16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1" s="80" t="str">
        <f>IF(Tabelle2[[#This Row],[Spalte25]]&lt;5, 1, IF(Tabelle2[[#This Row],[Spalte25]]&gt;4, ""))</f>
        <v/>
      </c>
      <c r="AL16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1" s="155" t="str">
        <f>IF(Tabelle2[[#This Row],[Spalte31]]&lt;5, 1, IF(Tabelle2[[#This Row],[Spalte31]]&gt;4, ""))</f>
        <v/>
      </c>
      <c r="AN161" s="143">
        <v>9</v>
      </c>
      <c r="AO161" s="145">
        <v>16</v>
      </c>
      <c r="AP161" s="144">
        <v>1.6550925925925924E-2</v>
      </c>
      <c r="AQ161" s="145">
        <v>1</v>
      </c>
      <c r="AR16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1" s="112" t="str">
        <f>IF(Tabelle2[[#This Row],[Spalte37]]&lt;5, 1, IF(Tabelle2[[#This Row],[Spalte37]]&gt;4, ""))</f>
        <v/>
      </c>
      <c r="AT161" s="158"/>
      <c r="AX16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1" s="120" t="str">
        <f>IF(Tabelle2[[#This Row],[Spalte43]]&lt;5, 1, IF(Tabelle2[[#This Row],[Spalte43]]&gt;4, ""))</f>
        <v/>
      </c>
      <c r="AZ161" s="126"/>
      <c r="BD16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1" s="128" t="str">
        <f>IF(Tabelle2[[#This Row],[Spalte49]]&lt;5, 1, IF(Tabelle2[[#This Row],[Spalte49]]&gt;4, ""))</f>
        <v/>
      </c>
      <c r="BJ16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1" s="137" t="str">
        <f>IF(Tabelle2[[#This Row],[Spalte60]]&lt;5, 1, IF(Tabelle2[[#This Row],[Spalte60]]&gt;4, ""))</f>
        <v/>
      </c>
      <c r="BP16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1" s="65" t="str">
        <f>IF(Tabelle2[[#This Row],[Spalte66]]&lt;5, 1, IF(Tabelle2[[#This Row],[Spalte66]]&gt;4, ""))</f>
        <v/>
      </c>
      <c r="BV16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1" s="190" t="str">
        <f>IF(Tabelle2[[#This Row],[Spalte72]]&lt;5, 1, IF(Tabelle2[[#This Row],[Spalte72]]&gt;4, ""))</f>
        <v/>
      </c>
      <c r="CB16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1" s="35" t="str">
        <f>IF(Tabelle2[[#This Row],[Spalte78]]&lt;5, 1, IF(Tabelle2[[#This Row],[Spalte78]]&gt;4, ""))</f>
        <v/>
      </c>
      <c r="CH16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1" s="221" t="str">
        <f>IF(Tabelle2[[#This Row],[Spalte84]]&lt;5, 1, IF(Tabelle2[[#This Row],[Spalte84]]&gt;4, ""))</f>
        <v/>
      </c>
    </row>
    <row r="162" spans="1:87" x14ac:dyDescent="0.2">
      <c r="B162" s="87" t="s">
        <v>10</v>
      </c>
      <c r="K162" s="30"/>
      <c r="L162" s="34"/>
      <c r="M162" s="30"/>
      <c r="N16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2" s="44" t="str">
        <f>IF(Tabelle2[[#This Row],[Spalte11]]&lt;5, 1, IF(Tabelle2[[#This Row],[Spalte11]]&gt;4, ""))</f>
        <v/>
      </c>
      <c r="Q162" s="32"/>
      <c r="R162" s="32"/>
      <c r="S162" s="32"/>
      <c r="T162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2" s="50" t="str">
        <f>IF(Tabelle2[[#This Row],[Spalte6]]&lt;5, 1, IF(Tabelle2[[#This Row],[Spalte6]]&gt;4, ""))</f>
        <v/>
      </c>
      <c r="Z16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2" s="65" t="str">
        <f>IF(Tabelle2[[#This Row],[Spalte17]]&lt;5, 1, IF(Tabelle2[[#This Row],[Spalte17]]&gt;4, ""))</f>
        <v/>
      </c>
      <c r="AF16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2" s="80" t="str">
        <f>IF(Tabelle2[[#This Row],[Spalte25]]&lt;5, 1, IF(Tabelle2[[#This Row],[Spalte25]]&gt;4, ""))</f>
        <v/>
      </c>
      <c r="AL16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2" s="155" t="str">
        <f>IF(Tabelle2[[#This Row],[Spalte31]]&lt;5, 1, IF(Tabelle2[[#This Row],[Spalte31]]&gt;4, ""))</f>
        <v/>
      </c>
      <c r="AR16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2" s="112" t="str">
        <f>IF(Tabelle2[[#This Row],[Spalte37]]&lt;5, 1, IF(Tabelle2[[#This Row],[Spalte37]]&gt;4, ""))</f>
        <v/>
      </c>
      <c r="AT162" s="158"/>
      <c r="AX16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2" s="120" t="str">
        <f>IF(Tabelle2[[#This Row],[Spalte43]]&lt;5, 1, IF(Tabelle2[[#This Row],[Spalte43]]&gt;4, ""))</f>
        <v/>
      </c>
      <c r="AZ162" s="126"/>
      <c r="BD16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2" s="128" t="str">
        <f>IF(Tabelle2[[#This Row],[Spalte49]]&lt;5, 1, IF(Tabelle2[[#This Row],[Spalte49]]&gt;4, ""))</f>
        <v/>
      </c>
      <c r="BJ16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2" s="137" t="str">
        <f>IF(Tabelle2[[#This Row],[Spalte60]]&lt;5, 1, IF(Tabelle2[[#This Row],[Spalte60]]&gt;4, ""))</f>
        <v/>
      </c>
      <c r="BP16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2" s="65" t="str">
        <f>IF(Tabelle2[[#This Row],[Spalte66]]&lt;5, 1, IF(Tabelle2[[#This Row],[Spalte66]]&gt;4, ""))</f>
        <v/>
      </c>
      <c r="BV16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2" s="190" t="str">
        <f>IF(Tabelle2[[#This Row],[Spalte72]]&lt;5, 1, IF(Tabelle2[[#This Row],[Spalte72]]&gt;4, ""))</f>
        <v/>
      </c>
      <c r="CB16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2" s="35" t="str">
        <f>IF(Tabelle2[[#This Row],[Spalte78]]&lt;5, 1, IF(Tabelle2[[#This Row],[Spalte78]]&gt;4, ""))</f>
        <v/>
      </c>
      <c r="CH16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2" s="221" t="str">
        <f>IF(Tabelle2[[#This Row],[Spalte84]]&lt;5, 1, IF(Tabelle2[[#This Row],[Spalte84]]&gt;4, ""))</f>
        <v/>
      </c>
    </row>
    <row r="163" spans="1:87" x14ac:dyDescent="0.2">
      <c r="A163" t="s">
        <v>835</v>
      </c>
      <c r="B163" s="89" t="s">
        <v>1099</v>
      </c>
      <c r="C16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6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3.0787037037037037E-3</v>
      </c>
      <c r="F163" s="9">
        <f>Tabelle2[[#This Row],[Spalte4]]/Tabelle2[[#This Row],[Spalte3]]</f>
        <v>3.0787037037037037E-3</v>
      </c>
      <c r="G16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6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6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3" s="196" t="str">
        <f>IF(Tabelle2[[#This Row],[Spalte11]]&lt;5, 1, IF(Tabelle2[[#This Row],[Spalte11]]&gt;4, ""))</f>
        <v/>
      </c>
      <c r="T16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3" s="198" t="str">
        <f>IF(Tabelle2[[#This Row],[Spalte6]]&lt;5, 1, IF(Tabelle2[[#This Row],[Spalte6]]&gt;4, ""))</f>
        <v/>
      </c>
      <c r="Z16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3" s="199" t="str">
        <f>IF(Tabelle2[[#This Row],[Spalte17]]&lt;5, 1, IF(Tabelle2[[#This Row],[Spalte17]]&gt;4, ""))</f>
        <v/>
      </c>
      <c r="AF16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3" s="200" t="str">
        <f>IF(Tabelle2[[#This Row],[Spalte25]]&lt;5, 1, IF(Tabelle2[[#This Row],[Spalte25]]&gt;4, ""))</f>
        <v/>
      </c>
      <c r="AL16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3" s="201" t="str">
        <f>IF(Tabelle2[[#This Row],[Spalte31]]&lt;5, 1, IF(Tabelle2[[#This Row],[Spalte31]]&gt;4, ""))</f>
        <v/>
      </c>
      <c r="AR16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3" s="202" t="str">
        <f>IF(Tabelle2[[#This Row],[Spalte37]]&lt;5, 1, IF(Tabelle2[[#This Row],[Spalte37]]&gt;4, ""))</f>
        <v/>
      </c>
      <c r="AT163" s="158"/>
      <c r="AX16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3" s="203" t="str">
        <f>IF(Tabelle2[[#This Row],[Spalte43]]&lt;5, 1, IF(Tabelle2[[#This Row],[Spalte43]]&gt;4, ""))</f>
        <v/>
      </c>
      <c r="AZ163" s="126"/>
      <c r="BD16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3" s="204" t="str">
        <f>IF(Tabelle2[[#This Row],[Spalte49]]&lt;5, 1, IF(Tabelle2[[#This Row],[Spalte49]]&gt;4, ""))</f>
        <v/>
      </c>
      <c r="BJ16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3" s="185" t="str">
        <f>IF(Tabelle2[[#This Row],[Spalte60]]&lt;5, 1, IF(Tabelle2[[#This Row],[Spalte60]]&gt;4, ""))</f>
        <v/>
      </c>
      <c r="BP16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3" s="199" t="str">
        <f>IF(Tabelle2[[#This Row],[Spalte66]]&lt;5, 1, IF(Tabelle2[[#This Row],[Spalte66]]&gt;4, ""))</f>
        <v/>
      </c>
      <c r="BV16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3" s="191" t="str">
        <f>IF(Tabelle2[[#This Row],[Spalte72]]&lt;5, 1, IF(Tabelle2[[#This Row],[Spalte72]]&gt;4, ""))</f>
        <v/>
      </c>
      <c r="CB16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3" s="79" t="str">
        <f>IF(Tabelle2[[#This Row],[Spalte78]]&lt;5, 1, IF(Tabelle2[[#This Row],[Spalte78]]&gt;4, ""))</f>
        <v/>
      </c>
      <c r="CD163" s="229">
        <v>34</v>
      </c>
      <c r="CE163" s="226">
        <v>27</v>
      </c>
      <c r="CF163" s="227">
        <v>3.0787037037037037E-3</v>
      </c>
      <c r="CG163" s="226">
        <v>1</v>
      </c>
      <c r="CH163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10</v>
      </c>
      <c r="CI163" s="225" t="str">
        <f>IF(Tabelle2[[#This Row],[Spalte84]]&lt;5, 1, IF(Tabelle2[[#This Row],[Spalte84]]&gt;4, ""))</f>
        <v/>
      </c>
    </row>
    <row r="164" spans="1:87" x14ac:dyDescent="0.2">
      <c r="A164" t="s">
        <v>835</v>
      </c>
      <c r="B164" s="89" t="s">
        <v>772</v>
      </c>
      <c r="C16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6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1.2453703703703705E-2</v>
      </c>
      <c r="F164" s="9">
        <f>Tabelle2[[#This Row],[Spalte4]]/Tabelle2[[#This Row],[Spalte3]]</f>
        <v>1.2453703703703705E-2</v>
      </c>
      <c r="G16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16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6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4" s="44" t="str">
        <f>IF(Tabelle2[[#This Row],[Spalte11]]&lt;5, 1, IF(Tabelle2[[#This Row],[Spalte11]]&gt;4, ""))</f>
        <v/>
      </c>
      <c r="P164" s="54">
        <v>13</v>
      </c>
      <c r="Q164" s="168">
        <v>28</v>
      </c>
      <c r="R164" s="33">
        <v>1.2453703703703705E-2</v>
      </c>
      <c r="S164" s="31">
        <v>5</v>
      </c>
      <c r="T164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4" s="50" t="str">
        <f>IF(Tabelle2[[#This Row],[Spalte6]]&lt;5, 1, IF(Tabelle2[[#This Row],[Spalte6]]&gt;4, ""))</f>
        <v/>
      </c>
      <c r="Z16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4" s="65" t="str">
        <f>IF(Tabelle2[[#This Row],[Spalte17]]&lt;5, 1, IF(Tabelle2[[#This Row],[Spalte17]]&gt;4, ""))</f>
        <v/>
      </c>
      <c r="AF16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4" s="80" t="str">
        <f>IF(Tabelle2[[#This Row],[Spalte25]]&lt;5, 1, IF(Tabelle2[[#This Row],[Spalte25]]&gt;4, ""))</f>
        <v/>
      </c>
      <c r="AL16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4" s="155" t="str">
        <f>IF(Tabelle2[[#This Row],[Spalte31]]&lt;5, 1, IF(Tabelle2[[#This Row],[Spalte31]]&gt;4, ""))</f>
        <v/>
      </c>
      <c r="AR16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4" s="112" t="str">
        <f>IF(Tabelle2[[#This Row],[Spalte37]]&lt;5, 1, IF(Tabelle2[[#This Row],[Spalte37]]&gt;4, ""))</f>
        <v/>
      </c>
      <c r="AT164" s="158"/>
      <c r="AX16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4" s="120" t="str">
        <f>IF(Tabelle2[[#This Row],[Spalte43]]&lt;5, 1, IF(Tabelle2[[#This Row],[Spalte43]]&gt;4, ""))</f>
        <v/>
      </c>
      <c r="AZ164" s="126"/>
      <c r="BD16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4" s="128" t="str">
        <f>IF(Tabelle2[[#This Row],[Spalte49]]&lt;5, 1, IF(Tabelle2[[#This Row],[Spalte49]]&gt;4, ""))</f>
        <v/>
      </c>
      <c r="BJ16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4" s="137" t="str">
        <f>IF(Tabelle2[[#This Row],[Spalte60]]&lt;5, 1, IF(Tabelle2[[#This Row],[Spalte60]]&gt;4, ""))</f>
        <v/>
      </c>
      <c r="BP16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4" s="65" t="str">
        <f>IF(Tabelle2[[#This Row],[Spalte66]]&lt;5, 1, IF(Tabelle2[[#This Row],[Spalte66]]&gt;4, ""))</f>
        <v/>
      </c>
      <c r="BV16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4" s="190" t="str">
        <f>IF(Tabelle2[[#This Row],[Spalte72]]&lt;5, 1, IF(Tabelle2[[#This Row],[Spalte72]]&gt;4, ""))</f>
        <v/>
      </c>
      <c r="CB16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4" s="35" t="str">
        <f>IF(Tabelle2[[#This Row],[Spalte78]]&lt;5, 1, IF(Tabelle2[[#This Row],[Spalte78]]&gt;4, ""))</f>
        <v/>
      </c>
      <c r="CH16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4" s="221" t="str">
        <f>IF(Tabelle2[[#This Row],[Spalte84]]&lt;5, 1, IF(Tabelle2[[#This Row],[Spalte84]]&gt;4, ""))</f>
        <v/>
      </c>
    </row>
    <row r="165" spans="1:87" x14ac:dyDescent="0.2">
      <c r="A165" t="s">
        <v>835</v>
      </c>
      <c r="B165" s="89" t="s">
        <v>898</v>
      </c>
      <c r="C16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6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2.4189814814814816E-3</v>
      </c>
      <c r="F165" s="9">
        <f>Tabelle2[[#This Row],[Spalte4]]/Tabelle2[[#This Row],[Spalte3]]</f>
        <v>2.4189814814814816E-3</v>
      </c>
      <c r="G16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6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6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5" s="44" t="str">
        <f>IF(Tabelle2[[#This Row],[Spalte11]]&lt;5, 1, IF(Tabelle2[[#This Row],[Spalte11]]&gt;4, ""))</f>
        <v/>
      </c>
      <c r="T16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5" s="40" t="str">
        <f>IF(Tabelle2[[#This Row],[Spalte6]]&lt;5, 1, IF(Tabelle2[[#This Row],[Spalte6]]&gt;4, ""))</f>
        <v/>
      </c>
      <c r="Z16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5" s="65" t="str">
        <f>IF(Tabelle2[[#This Row],[Spalte17]]&lt;5, 1, IF(Tabelle2[[#This Row],[Spalte17]]&gt;4, ""))</f>
        <v/>
      </c>
      <c r="AF16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5" s="80" t="str">
        <f>IF(Tabelle2[[#This Row],[Spalte25]]&lt;5, 1, IF(Tabelle2[[#This Row],[Spalte25]]&gt;4, ""))</f>
        <v/>
      </c>
      <c r="AH165" s="106">
        <v>17</v>
      </c>
      <c r="AI165" s="99">
        <v>8</v>
      </c>
      <c r="AJ165" s="100">
        <v>2.4189814814814816E-3</v>
      </c>
      <c r="AK165" s="99">
        <v>0</v>
      </c>
      <c r="AL16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5" s="155" t="str">
        <f>IF(Tabelle2[[#This Row],[Spalte31]]&lt;5, 1, IF(Tabelle2[[#This Row],[Spalte31]]&gt;4, ""))</f>
        <v/>
      </c>
      <c r="AR16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5" s="112" t="str">
        <f>IF(Tabelle2[[#This Row],[Spalte37]]&lt;5, 1, IF(Tabelle2[[#This Row],[Spalte37]]&gt;4, ""))</f>
        <v/>
      </c>
      <c r="AT165" s="158"/>
      <c r="AX16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5" s="120" t="str">
        <f>IF(Tabelle2[[#This Row],[Spalte43]]&lt;5, 1, IF(Tabelle2[[#This Row],[Spalte43]]&gt;4, ""))</f>
        <v/>
      </c>
      <c r="AZ165" s="126"/>
      <c r="BD16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5" s="128" t="str">
        <f>IF(Tabelle2[[#This Row],[Spalte49]]&lt;5, 1, IF(Tabelle2[[#This Row],[Spalte49]]&gt;4, ""))</f>
        <v/>
      </c>
      <c r="BJ16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5" s="137" t="str">
        <f>IF(Tabelle2[[#This Row],[Spalte60]]&lt;5, 1, IF(Tabelle2[[#This Row],[Spalte60]]&gt;4, ""))</f>
        <v/>
      </c>
      <c r="BP16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5" s="65" t="str">
        <f>IF(Tabelle2[[#This Row],[Spalte66]]&lt;5, 1, IF(Tabelle2[[#This Row],[Spalte66]]&gt;4, ""))</f>
        <v/>
      </c>
      <c r="BV16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5" s="190" t="str">
        <f>IF(Tabelle2[[#This Row],[Spalte72]]&lt;5, 1, IF(Tabelle2[[#This Row],[Spalte72]]&gt;4, ""))</f>
        <v/>
      </c>
      <c r="CB16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5" s="35" t="str">
        <f>IF(Tabelle2[[#This Row],[Spalte78]]&lt;5, 1, IF(Tabelle2[[#This Row],[Spalte78]]&gt;4, ""))</f>
        <v/>
      </c>
      <c r="CH16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5" s="221" t="str">
        <f>IF(Tabelle2[[#This Row],[Spalte84]]&lt;5, 1, IF(Tabelle2[[#This Row],[Spalte84]]&gt;4, ""))</f>
        <v/>
      </c>
    </row>
    <row r="166" spans="1:87" x14ac:dyDescent="0.2">
      <c r="A166" t="s">
        <v>835</v>
      </c>
      <c r="B166" s="88" t="s">
        <v>51</v>
      </c>
      <c r="C16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6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1.0763888888888889E-3</v>
      </c>
      <c r="F166" s="9">
        <f>Tabelle2[[#This Row],[Spalte4]]/Tabelle2[[#This Row],[Spalte3]]</f>
        <v>1.0763888888888889E-3</v>
      </c>
      <c r="G16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6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6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66" s="45">
        <v>20</v>
      </c>
      <c r="K166" s="166">
        <v>15</v>
      </c>
      <c r="L166" s="46">
        <v>1.0763888888888889E-3</v>
      </c>
      <c r="M166" s="30">
        <v>0</v>
      </c>
      <c r="N16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6" s="44" t="str">
        <f>IF(Tabelle2[[#This Row],[Spalte11]]&lt;5, 1, IF(Tabelle2[[#This Row],[Spalte11]]&gt;4, ""))</f>
        <v/>
      </c>
      <c r="Q166" s="32"/>
      <c r="R166" s="32"/>
      <c r="S166" s="31"/>
      <c r="T166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6" s="56" t="str">
        <f>IF(Tabelle2[[#This Row],[Spalte6]]&lt;5, 1, IF(Tabelle2[[#This Row],[Spalte6]]&gt;4, ""))</f>
        <v/>
      </c>
      <c r="Z16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6" s="65" t="str">
        <f>IF(Tabelle2[[#This Row],[Spalte17]]&lt;5, 1, IF(Tabelle2[[#This Row],[Spalte17]]&gt;4, ""))</f>
        <v/>
      </c>
      <c r="AF16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6" s="80" t="str">
        <f>IF(Tabelle2[[#This Row],[Spalte25]]&lt;5, 1, IF(Tabelle2[[#This Row],[Spalte25]]&gt;4, ""))</f>
        <v/>
      </c>
      <c r="AL16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6" s="155" t="str">
        <f>IF(Tabelle2[[#This Row],[Spalte31]]&lt;5, 1, IF(Tabelle2[[#This Row],[Spalte31]]&gt;4, ""))</f>
        <v/>
      </c>
      <c r="AR16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6" s="112" t="str">
        <f>IF(Tabelle2[[#This Row],[Spalte37]]&lt;5, 1, IF(Tabelle2[[#This Row],[Spalte37]]&gt;4, ""))</f>
        <v/>
      </c>
      <c r="AT166" s="158"/>
      <c r="AX16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6" s="120" t="str">
        <f>IF(Tabelle2[[#This Row],[Spalte43]]&lt;5, 1, IF(Tabelle2[[#This Row],[Spalte43]]&gt;4, ""))</f>
        <v/>
      </c>
      <c r="AZ166" s="126"/>
      <c r="BD16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6" s="128" t="str">
        <f>IF(Tabelle2[[#This Row],[Spalte49]]&lt;5, 1, IF(Tabelle2[[#This Row],[Spalte49]]&gt;4, ""))</f>
        <v/>
      </c>
      <c r="BJ16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6" s="137" t="str">
        <f>IF(Tabelle2[[#This Row],[Spalte60]]&lt;5, 1, IF(Tabelle2[[#This Row],[Spalte60]]&gt;4, ""))</f>
        <v/>
      </c>
      <c r="BP16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6" s="65" t="str">
        <f>IF(Tabelle2[[#This Row],[Spalte66]]&lt;5, 1, IF(Tabelle2[[#This Row],[Spalte66]]&gt;4, ""))</f>
        <v/>
      </c>
      <c r="BV16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6" s="190" t="str">
        <f>IF(Tabelle2[[#This Row],[Spalte72]]&lt;5, 1, IF(Tabelle2[[#This Row],[Spalte72]]&gt;4, ""))</f>
        <v/>
      </c>
      <c r="CB16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6" s="35" t="str">
        <f>IF(Tabelle2[[#This Row],[Spalte78]]&lt;5, 1, IF(Tabelle2[[#This Row],[Spalte78]]&gt;4, ""))</f>
        <v/>
      </c>
      <c r="CH16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6" s="221" t="str">
        <f>IF(Tabelle2[[#This Row],[Spalte84]]&lt;5, 1, IF(Tabelle2[[#This Row],[Spalte84]]&gt;4, ""))</f>
        <v/>
      </c>
    </row>
    <row r="167" spans="1:87" x14ac:dyDescent="0.2">
      <c r="A167" t="s">
        <v>836</v>
      </c>
      <c r="B167" s="89" t="s">
        <v>1068</v>
      </c>
      <c r="C16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6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16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9.8611111111111104E-3</v>
      </c>
      <c r="F167" s="9">
        <f>Tabelle2[[#This Row],[Spalte4]]/Tabelle2[[#This Row],[Spalte3]]</f>
        <v>9.8611111111111104E-3</v>
      </c>
      <c r="G16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6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6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7" s="196" t="str">
        <f>IF(Tabelle2[[#This Row],[Spalte11]]&lt;5, 1, IF(Tabelle2[[#This Row],[Spalte11]]&gt;4, ""))</f>
        <v/>
      </c>
      <c r="T16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7" s="198" t="str">
        <f>IF(Tabelle2[[#This Row],[Spalte6]]&lt;5, 1, IF(Tabelle2[[#This Row],[Spalte6]]&gt;4, ""))</f>
        <v/>
      </c>
      <c r="Z16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7" s="199" t="str">
        <f>IF(Tabelle2[[#This Row],[Spalte17]]&lt;5, 1, IF(Tabelle2[[#This Row],[Spalte17]]&gt;4, ""))</f>
        <v/>
      </c>
      <c r="AF16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7" s="200" t="str">
        <f>IF(Tabelle2[[#This Row],[Spalte25]]&lt;5, 1, IF(Tabelle2[[#This Row],[Spalte25]]&gt;4, ""))</f>
        <v/>
      </c>
      <c r="AL16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7" s="201" t="str">
        <f>IF(Tabelle2[[#This Row],[Spalte31]]&lt;5, 1, IF(Tabelle2[[#This Row],[Spalte31]]&gt;4, ""))</f>
        <v/>
      </c>
      <c r="AR16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7" s="202" t="str">
        <f>IF(Tabelle2[[#This Row],[Spalte37]]&lt;5, 1, IF(Tabelle2[[#This Row],[Spalte37]]&gt;4, ""))</f>
        <v/>
      </c>
      <c r="AT167" s="158"/>
      <c r="AX16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7" s="203" t="str">
        <f>IF(Tabelle2[[#This Row],[Spalte43]]&lt;5, 1, IF(Tabelle2[[#This Row],[Spalte43]]&gt;4, ""))</f>
        <v/>
      </c>
      <c r="AZ167" s="126"/>
      <c r="BD16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7" s="204" t="str">
        <f>IF(Tabelle2[[#This Row],[Spalte49]]&lt;5, 1, IF(Tabelle2[[#This Row],[Spalte49]]&gt;4, ""))</f>
        <v/>
      </c>
      <c r="BJ16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7" s="185" t="str">
        <f>IF(Tabelle2[[#This Row],[Spalte60]]&lt;5, 1, IF(Tabelle2[[#This Row],[Spalte60]]&gt;4, ""))</f>
        <v/>
      </c>
      <c r="BP16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7" s="199" t="str">
        <f>IF(Tabelle2[[#This Row],[Spalte66]]&lt;5, 1, IF(Tabelle2[[#This Row],[Spalte66]]&gt;4, ""))</f>
        <v/>
      </c>
      <c r="BR167" s="211">
        <v>25</v>
      </c>
      <c r="BS167" s="209">
        <v>21</v>
      </c>
      <c r="BT167" s="208">
        <v>9.8611111111111104E-3</v>
      </c>
      <c r="BU167" s="209">
        <v>2</v>
      </c>
      <c r="BV167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7" s="191" t="str">
        <f>IF(Tabelle2[[#This Row],[Spalte72]]&lt;5, 1, IF(Tabelle2[[#This Row],[Spalte72]]&gt;4, ""))</f>
        <v/>
      </c>
      <c r="CB167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7" s="79" t="str">
        <f>IF(Tabelle2[[#This Row],[Spalte78]]&lt;5, 1, IF(Tabelle2[[#This Row],[Spalte78]]&gt;4, ""))</f>
        <v/>
      </c>
      <c r="CH16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7" s="225" t="str">
        <f>IF(Tabelle2[[#This Row],[Spalte84]]&lt;5, 1, IF(Tabelle2[[#This Row],[Spalte84]]&gt;4, ""))</f>
        <v/>
      </c>
    </row>
    <row r="168" spans="1:87" x14ac:dyDescent="0.2">
      <c r="A168" t="s">
        <v>835</v>
      </c>
      <c r="B168" s="89" t="s">
        <v>1061</v>
      </c>
      <c r="C168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68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6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1.7222222222222222E-2</v>
      </c>
      <c r="F168" s="9">
        <f>Tabelle2[[#This Row],[Spalte4]]/Tabelle2[[#This Row],[Spalte3]]</f>
        <v>8.611111111111111E-3</v>
      </c>
      <c r="G16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6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16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68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8" s="196" t="str">
        <f>IF(Tabelle2[[#This Row],[Spalte11]]&lt;5, 1, IF(Tabelle2[[#This Row],[Spalte11]]&gt;4, ""))</f>
        <v/>
      </c>
      <c r="T168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68" s="198" t="str">
        <f>IF(Tabelle2[[#This Row],[Spalte6]]&lt;5, 1, IF(Tabelle2[[#This Row],[Spalte6]]&gt;4, ""))</f>
        <v/>
      </c>
      <c r="Z168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68" s="199" t="str">
        <f>IF(Tabelle2[[#This Row],[Spalte17]]&lt;5, 1, IF(Tabelle2[[#This Row],[Spalte17]]&gt;4, ""))</f>
        <v/>
      </c>
      <c r="AF168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8" s="200" t="str">
        <f>IF(Tabelle2[[#This Row],[Spalte25]]&lt;5, 1, IF(Tabelle2[[#This Row],[Spalte25]]&gt;4, ""))</f>
        <v/>
      </c>
      <c r="AL168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8" s="201" t="str">
        <f>IF(Tabelle2[[#This Row],[Spalte31]]&lt;5, 1, IF(Tabelle2[[#This Row],[Spalte31]]&gt;4, ""))</f>
        <v/>
      </c>
      <c r="AR168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68" s="202" t="str">
        <f>IF(Tabelle2[[#This Row],[Spalte37]]&lt;5, 1, IF(Tabelle2[[#This Row],[Spalte37]]&gt;4, ""))</f>
        <v/>
      </c>
      <c r="AT168" s="158"/>
      <c r="AX168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68" s="203" t="str">
        <f>IF(Tabelle2[[#This Row],[Spalte43]]&lt;5, 1, IF(Tabelle2[[#This Row],[Spalte43]]&gt;4, ""))</f>
        <v/>
      </c>
      <c r="AZ168" s="126"/>
      <c r="BD168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8" s="204" t="str">
        <f>IF(Tabelle2[[#This Row],[Spalte49]]&lt;5, 1, IF(Tabelle2[[#This Row],[Spalte49]]&gt;4, ""))</f>
        <v/>
      </c>
      <c r="BJ168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8" s="185" t="str">
        <f>IF(Tabelle2[[#This Row],[Spalte60]]&lt;5, 1, IF(Tabelle2[[#This Row],[Spalte60]]&gt;4, ""))</f>
        <v/>
      </c>
      <c r="BL168" s="70">
        <v>46</v>
      </c>
      <c r="BM168" s="170">
        <v>38</v>
      </c>
      <c r="BN168" s="12">
        <v>6.9097222222222216E-3</v>
      </c>
      <c r="BO168" s="170">
        <v>0</v>
      </c>
      <c r="BP168" s="64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10</v>
      </c>
      <c r="BQ168" s="199" t="str">
        <f>IF(Tabelle2[[#This Row],[Spalte66]]&lt;5, 1, IF(Tabelle2[[#This Row],[Spalte66]]&gt;4, ""))</f>
        <v/>
      </c>
      <c r="BR168" s="211">
        <v>27</v>
      </c>
      <c r="BS168" s="209">
        <v>23</v>
      </c>
      <c r="BT168" s="208">
        <v>1.03125E-2</v>
      </c>
      <c r="BU168" s="209">
        <v>0</v>
      </c>
      <c r="BV168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10</v>
      </c>
      <c r="BW168" s="191" t="str">
        <f>IF(Tabelle2[[#This Row],[Spalte72]]&lt;5, 1, IF(Tabelle2[[#This Row],[Spalte72]]&gt;4, ""))</f>
        <v/>
      </c>
      <c r="CB168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8" s="79" t="str">
        <f>IF(Tabelle2[[#This Row],[Spalte78]]&lt;5, 1, IF(Tabelle2[[#This Row],[Spalte78]]&gt;4, ""))</f>
        <v/>
      </c>
      <c r="CH16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8" s="225" t="str">
        <f>IF(Tabelle2[[#This Row],[Spalte84]]&lt;5, 1, IF(Tabelle2[[#This Row],[Spalte84]]&gt;4, ""))</f>
        <v/>
      </c>
    </row>
    <row r="169" spans="1:87" x14ac:dyDescent="0.2">
      <c r="A169" t="s">
        <v>835</v>
      </c>
      <c r="B169" s="89" t="s">
        <v>796</v>
      </c>
      <c r="C16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16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6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7.8090277777777772E-2</v>
      </c>
      <c r="F169" s="9">
        <f>Tabelle2[[#This Row],[Spalte4]]/Tabelle2[[#This Row],[Spalte3]]</f>
        <v>1.9522569444444443E-2</v>
      </c>
      <c r="G16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9</v>
      </c>
      <c r="H16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4</v>
      </c>
      <c r="I16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6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69" s="44" t="str">
        <f>IF(Tabelle2[[#This Row],[Spalte11]]&lt;5, 1, IF(Tabelle2[[#This Row],[Spalte11]]&gt;4, ""))</f>
        <v/>
      </c>
      <c r="P169" s="54">
        <v>40</v>
      </c>
      <c r="Q169" s="168">
        <v>39</v>
      </c>
      <c r="R169" s="33">
        <v>5.6481481481481478E-3</v>
      </c>
      <c r="S169" s="31">
        <v>1</v>
      </c>
      <c r="T169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7</v>
      </c>
      <c r="U169" s="50" t="str">
        <f>IF(Tabelle2[[#This Row],[Spalte6]]&lt;5, 1, IF(Tabelle2[[#This Row],[Spalte6]]&gt;4, ""))</f>
        <v/>
      </c>
      <c r="V169" s="70">
        <v>36</v>
      </c>
      <c r="W169" s="170">
        <v>46</v>
      </c>
      <c r="X169" s="12">
        <v>2.1574074074074075E-2</v>
      </c>
      <c r="Y169" s="13">
        <v>1</v>
      </c>
      <c r="Z169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7</v>
      </c>
      <c r="AA169" s="65" t="str">
        <f>IF(Tabelle2[[#This Row],[Spalte17]]&lt;5, 1, IF(Tabelle2[[#This Row],[Spalte17]]&gt;4, ""))</f>
        <v/>
      </c>
      <c r="AB169" s="84" t="s">
        <v>979</v>
      </c>
      <c r="AC169" s="173">
        <v>0</v>
      </c>
      <c r="AD169" s="85">
        <v>0</v>
      </c>
      <c r="AE169" s="86">
        <v>0</v>
      </c>
      <c r="AF16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69" s="80" t="str">
        <f>IF(Tabelle2[[#This Row],[Spalte25]]&lt;5, 1, IF(Tabelle2[[#This Row],[Spalte25]]&gt;4, ""))</f>
        <v/>
      </c>
      <c r="AL16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69" s="155" t="str">
        <f>IF(Tabelle2[[#This Row],[Spalte31]]&lt;5, 1, IF(Tabelle2[[#This Row],[Spalte31]]&gt;4, ""))</f>
        <v/>
      </c>
      <c r="AN169" s="143">
        <v>2</v>
      </c>
      <c r="AO169" s="145">
        <v>31</v>
      </c>
      <c r="AP169" s="144">
        <v>4.2106481481481481E-2</v>
      </c>
      <c r="AQ169" s="145">
        <v>6</v>
      </c>
      <c r="AR169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2</v>
      </c>
      <c r="AS169" s="112">
        <f>IF(Tabelle2[[#This Row],[Spalte37]]&lt;5, 1, IF(Tabelle2[[#This Row],[Spalte37]]&gt;4, ""))</f>
        <v>1</v>
      </c>
      <c r="AT169" s="161">
        <v>27</v>
      </c>
      <c r="AU169" s="156">
        <v>27</v>
      </c>
      <c r="AV169" s="157">
        <v>8.7615740740740744E-3</v>
      </c>
      <c r="AW169" s="156">
        <v>1</v>
      </c>
      <c r="AX169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8</v>
      </c>
      <c r="AY169" s="120" t="str">
        <f>IF(Tabelle2[[#This Row],[Spalte43]]&lt;5, 1, IF(Tabelle2[[#This Row],[Spalte43]]&gt;4, ""))</f>
        <v/>
      </c>
      <c r="AZ169" s="126"/>
      <c r="BD16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69" s="128" t="str">
        <f>IF(Tabelle2[[#This Row],[Spalte49]]&lt;5, 1, IF(Tabelle2[[#This Row],[Spalte49]]&gt;4, ""))</f>
        <v/>
      </c>
      <c r="BJ16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69" s="137" t="str">
        <f>IF(Tabelle2[[#This Row],[Spalte60]]&lt;5, 1, IF(Tabelle2[[#This Row],[Spalte60]]&gt;4, ""))</f>
        <v/>
      </c>
      <c r="BP16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69" s="65" t="str">
        <f>IF(Tabelle2[[#This Row],[Spalte66]]&lt;5, 1, IF(Tabelle2[[#This Row],[Spalte66]]&gt;4, ""))</f>
        <v/>
      </c>
      <c r="BV16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69" s="190" t="str">
        <f>IF(Tabelle2[[#This Row],[Spalte72]]&lt;5, 1, IF(Tabelle2[[#This Row],[Spalte72]]&gt;4, ""))</f>
        <v/>
      </c>
      <c r="CB16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69" s="35" t="str">
        <f>IF(Tabelle2[[#This Row],[Spalte78]]&lt;5, 1, IF(Tabelle2[[#This Row],[Spalte78]]&gt;4, ""))</f>
        <v/>
      </c>
      <c r="CH16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69" s="221" t="str">
        <f>IF(Tabelle2[[#This Row],[Spalte84]]&lt;5, 1, IF(Tabelle2[[#This Row],[Spalte84]]&gt;4, ""))</f>
        <v/>
      </c>
    </row>
    <row r="170" spans="1:87" x14ac:dyDescent="0.2">
      <c r="A170" t="s">
        <v>835</v>
      </c>
      <c r="B170" s="89" t="s">
        <v>919</v>
      </c>
      <c r="C17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7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17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3.5532407407407405E-3</v>
      </c>
      <c r="F170" s="9">
        <f>Tabelle2[[#This Row],[Spalte4]]/Tabelle2[[#This Row],[Spalte3]]</f>
        <v>3.5532407407407405E-3</v>
      </c>
      <c r="G17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7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7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0" s="44" t="str">
        <f>IF(Tabelle2[[#This Row],[Spalte11]]&lt;5, 1, IF(Tabelle2[[#This Row],[Spalte11]]&gt;4, ""))</f>
        <v/>
      </c>
      <c r="T17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0" s="40" t="str">
        <f>IF(Tabelle2[[#This Row],[Spalte6]]&lt;5, 1, IF(Tabelle2[[#This Row],[Spalte6]]&gt;4, ""))</f>
        <v/>
      </c>
      <c r="Z17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0" s="65" t="str">
        <f>IF(Tabelle2[[#This Row],[Spalte17]]&lt;5, 1, IF(Tabelle2[[#This Row],[Spalte17]]&gt;4, ""))</f>
        <v/>
      </c>
      <c r="AF17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0" s="80" t="str">
        <f>IF(Tabelle2[[#This Row],[Spalte25]]&lt;5, 1, IF(Tabelle2[[#This Row],[Spalte25]]&gt;4, ""))</f>
        <v/>
      </c>
      <c r="AL17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0" s="155" t="str">
        <f>IF(Tabelle2[[#This Row],[Spalte31]]&lt;5, 1, IF(Tabelle2[[#This Row],[Spalte31]]&gt;4, ""))</f>
        <v/>
      </c>
      <c r="AN170" s="143">
        <v>28</v>
      </c>
      <c r="AO170" s="145">
        <v>21</v>
      </c>
      <c r="AP170" s="144">
        <v>3.5532407407407405E-3</v>
      </c>
      <c r="AQ170" s="145">
        <v>0</v>
      </c>
      <c r="AR17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0" s="112" t="str">
        <f>IF(Tabelle2[[#This Row],[Spalte37]]&lt;5, 1, IF(Tabelle2[[#This Row],[Spalte37]]&gt;4, ""))</f>
        <v/>
      </c>
      <c r="AT170" s="158"/>
      <c r="AX17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0" s="120" t="str">
        <f>IF(Tabelle2[[#This Row],[Spalte43]]&lt;5, 1, IF(Tabelle2[[#This Row],[Spalte43]]&gt;4, ""))</f>
        <v/>
      </c>
      <c r="AZ170" s="126"/>
      <c r="BD17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0" s="128" t="str">
        <f>IF(Tabelle2[[#This Row],[Spalte49]]&lt;5, 1, IF(Tabelle2[[#This Row],[Spalte49]]&gt;4, ""))</f>
        <v/>
      </c>
      <c r="BJ17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0" s="137" t="str">
        <f>IF(Tabelle2[[#This Row],[Spalte60]]&lt;5, 1, IF(Tabelle2[[#This Row],[Spalte60]]&gt;4, ""))</f>
        <v/>
      </c>
      <c r="BP17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0" s="65" t="str">
        <f>IF(Tabelle2[[#This Row],[Spalte66]]&lt;5, 1, IF(Tabelle2[[#This Row],[Spalte66]]&gt;4, ""))</f>
        <v/>
      </c>
      <c r="BV17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0" s="190" t="str">
        <f>IF(Tabelle2[[#This Row],[Spalte72]]&lt;5, 1, IF(Tabelle2[[#This Row],[Spalte72]]&gt;4, ""))</f>
        <v/>
      </c>
      <c r="CB17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0" s="35" t="str">
        <f>IF(Tabelle2[[#This Row],[Spalte78]]&lt;5, 1, IF(Tabelle2[[#This Row],[Spalte78]]&gt;4, ""))</f>
        <v/>
      </c>
      <c r="CH17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0" s="221" t="str">
        <f>IF(Tabelle2[[#This Row],[Spalte84]]&lt;5, 1, IF(Tabelle2[[#This Row],[Spalte84]]&gt;4, ""))</f>
        <v/>
      </c>
    </row>
    <row r="171" spans="1:87" x14ac:dyDescent="0.2">
      <c r="A171" t="s">
        <v>835</v>
      </c>
      <c r="B171" s="89" t="s">
        <v>1060</v>
      </c>
      <c r="C171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71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7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5.7488425925925915E-2</v>
      </c>
      <c r="F171" s="9">
        <f>Tabelle2[[#This Row],[Spalte4]]/Tabelle2[[#This Row],[Spalte3]]</f>
        <v>2.8744212962962958E-2</v>
      </c>
      <c r="G17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17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17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71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1" s="196" t="str">
        <f>IF(Tabelle2[[#This Row],[Spalte11]]&lt;5, 1, IF(Tabelle2[[#This Row],[Spalte11]]&gt;4, ""))</f>
        <v/>
      </c>
      <c r="T171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1" s="198" t="str">
        <f>IF(Tabelle2[[#This Row],[Spalte6]]&lt;5, 1, IF(Tabelle2[[#This Row],[Spalte6]]&gt;4, ""))</f>
        <v/>
      </c>
      <c r="Z171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1" s="199" t="str">
        <f>IF(Tabelle2[[#This Row],[Spalte17]]&lt;5, 1, IF(Tabelle2[[#This Row],[Spalte17]]&gt;4, ""))</f>
        <v/>
      </c>
      <c r="AF171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1" s="200" t="str">
        <f>IF(Tabelle2[[#This Row],[Spalte25]]&lt;5, 1, IF(Tabelle2[[#This Row],[Spalte25]]&gt;4, ""))</f>
        <v/>
      </c>
      <c r="AL171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1" s="201" t="str">
        <f>IF(Tabelle2[[#This Row],[Spalte31]]&lt;5, 1, IF(Tabelle2[[#This Row],[Spalte31]]&gt;4, ""))</f>
        <v/>
      </c>
      <c r="AR171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1" s="202" t="str">
        <f>IF(Tabelle2[[#This Row],[Spalte37]]&lt;5, 1, IF(Tabelle2[[#This Row],[Spalte37]]&gt;4, ""))</f>
        <v/>
      </c>
      <c r="AT171" s="158"/>
      <c r="AX171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1" s="203" t="str">
        <f>IF(Tabelle2[[#This Row],[Spalte43]]&lt;5, 1, IF(Tabelle2[[#This Row],[Spalte43]]&gt;4, ""))</f>
        <v/>
      </c>
      <c r="AZ171" s="126"/>
      <c r="BD171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1" s="204" t="str">
        <f>IF(Tabelle2[[#This Row],[Spalte49]]&lt;5, 1, IF(Tabelle2[[#This Row],[Spalte49]]&gt;4, ""))</f>
        <v/>
      </c>
      <c r="BJ171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1" s="185" t="str">
        <f>IF(Tabelle2[[#This Row],[Spalte60]]&lt;5, 1, IF(Tabelle2[[#This Row],[Spalte60]]&gt;4, ""))</f>
        <v/>
      </c>
      <c r="BL171" s="70">
        <v>44</v>
      </c>
      <c r="BM171" s="170">
        <v>43</v>
      </c>
      <c r="BN171" s="12">
        <v>1.2638888888888889E-2</v>
      </c>
      <c r="BO171" s="170">
        <v>0</v>
      </c>
      <c r="BP171" s="64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5</v>
      </c>
      <c r="BQ171" s="199" t="str">
        <f>IF(Tabelle2[[#This Row],[Spalte66]]&lt;5, 1, IF(Tabelle2[[#This Row],[Spalte66]]&gt;4, ""))</f>
        <v/>
      </c>
      <c r="BR171" s="211">
        <v>2</v>
      </c>
      <c r="BS171" s="210" t="s">
        <v>960</v>
      </c>
      <c r="BT171" s="208">
        <v>4.4849537037037028E-2</v>
      </c>
      <c r="BU171" s="209">
        <v>5</v>
      </c>
      <c r="BV171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1</v>
      </c>
      <c r="BW171" s="191">
        <f>IF(Tabelle2[[#This Row],[Spalte72]]&lt;5, 1, IF(Tabelle2[[#This Row],[Spalte72]]&gt;4, ""))</f>
        <v>1</v>
      </c>
      <c r="CB171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1" s="79" t="str">
        <f>IF(Tabelle2[[#This Row],[Spalte78]]&lt;5, 1, IF(Tabelle2[[#This Row],[Spalte78]]&gt;4, ""))</f>
        <v/>
      </c>
      <c r="CH17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1" s="225" t="str">
        <f>IF(Tabelle2[[#This Row],[Spalte84]]&lt;5, 1, IF(Tabelle2[[#This Row],[Spalte84]]&gt;4, ""))</f>
        <v/>
      </c>
    </row>
    <row r="172" spans="1:87" x14ac:dyDescent="0.2">
      <c r="A172" t="s">
        <v>835</v>
      </c>
      <c r="B172" s="89" t="s">
        <v>882</v>
      </c>
      <c r="C17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17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7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5.6875000000000009E-2</v>
      </c>
      <c r="F172" s="9">
        <f>Tabelle2[[#This Row],[Spalte4]]/Tabelle2[[#This Row],[Spalte3]]</f>
        <v>1.1375000000000001E-2</v>
      </c>
      <c r="G17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7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7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2" s="44" t="str">
        <f>IF(Tabelle2[[#This Row],[Spalte11]]&lt;5, 1, IF(Tabelle2[[#This Row],[Spalte11]]&gt;4, ""))</f>
        <v/>
      </c>
      <c r="T17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2" s="40" t="str">
        <f>IF(Tabelle2[[#This Row],[Spalte6]]&lt;5, 1, IF(Tabelle2[[#This Row],[Spalte6]]&gt;4, ""))</f>
        <v/>
      </c>
      <c r="Z17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2" s="65" t="str">
        <f>IF(Tabelle2[[#This Row],[Spalte17]]&lt;5, 1, IF(Tabelle2[[#This Row],[Spalte17]]&gt;4, ""))</f>
        <v/>
      </c>
      <c r="AB172" s="175">
        <v>56</v>
      </c>
      <c r="AC172" s="173">
        <v>11</v>
      </c>
      <c r="AD172" s="85">
        <v>3.3217592592592591E-3</v>
      </c>
      <c r="AE172" s="86">
        <v>0</v>
      </c>
      <c r="AF17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2" s="80" t="str">
        <f>IF(Tabelle2[[#This Row],[Spalte25]]&lt;5, 1, IF(Tabelle2[[#This Row],[Spalte25]]&gt;4, ""))</f>
        <v/>
      </c>
      <c r="AL17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2" s="155" t="str">
        <f>IF(Tabelle2[[#This Row],[Spalte31]]&lt;5, 1, IF(Tabelle2[[#This Row],[Spalte31]]&gt;4, ""))</f>
        <v/>
      </c>
      <c r="AR17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2" s="112" t="str">
        <f>IF(Tabelle2[[#This Row],[Spalte37]]&lt;5, 1, IF(Tabelle2[[#This Row],[Spalte37]]&gt;4, ""))</f>
        <v/>
      </c>
      <c r="AT172" s="161">
        <v>14</v>
      </c>
      <c r="AU172" s="156">
        <v>11</v>
      </c>
      <c r="AV172" s="157">
        <v>7.6620370370370366E-3</v>
      </c>
      <c r="AW172" s="156">
        <v>0</v>
      </c>
      <c r="AX17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2" s="120" t="str">
        <f>IF(Tabelle2[[#This Row],[Spalte43]]&lt;5, 1, IF(Tabelle2[[#This Row],[Spalte43]]&gt;4, ""))</f>
        <v/>
      </c>
      <c r="AZ172" s="164">
        <v>28</v>
      </c>
      <c r="BA172" s="159">
        <v>26</v>
      </c>
      <c r="BB172" s="160">
        <v>7.3263888888888901E-3</v>
      </c>
      <c r="BC172" s="159">
        <v>0</v>
      </c>
      <c r="BD172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5</v>
      </c>
      <c r="BE172" s="128" t="str">
        <f>IF(Tabelle2[[#This Row],[Spalte49]]&lt;5, 1, IF(Tabelle2[[#This Row],[Spalte49]]&gt;4, ""))</f>
        <v/>
      </c>
      <c r="BF172" s="180">
        <v>5</v>
      </c>
      <c r="BG172" s="181">
        <v>14</v>
      </c>
      <c r="BH172" s="182">
        <v>2.1770833333333336E-2</v>
      </c>
      <c r="BI172" s="181">
        <v>0</v>
      </c>
      <c r="BJ17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2" s="137" t="str">
        <f>IF(Tabelle2[[#This Row],[Spalte60]]&lt;5, 1, IF(Tabelle2[[#This Row],[Spalte60]]&gt;4, ""))</f>
        <v/>
      </c>
      <c r="BP17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2" s="65" t="str">
        <f>IF(Tabelle2[[#This Row],[Spalte66]]&lt;5, 1, IF(Tabelle2[[#This Row],[Spalte66]]&gt;4, ""))</f>
        <v/>
      </c>
      <c r="BV17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2" s="190" t="str">
        <f>IF(Tabelle2[[#This Row],[Spalte72]]&lt;5, 1, IF(Tabelle2[[#This Row],[Spalte72]]&gt;4, ""))</f>
        <v/>
      </c>
      <c r="CB17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2" s="35" t="str">
        <f>IF(Tabelle2[[#This Row],[Spalte78]]&lt;5, 1, IF(Tabelle2[[#This Row],[Spalte78]]&gt;4, ""))</f>
        <v/>
      </c>
      <c r="CD172" s="229">
        <v>8</v>
      </c>
      <c r="CE172" s="226">
        <v>13</v>
      </c>
      <c r="CF172" s="227">
        <v>1.6793981481481483E-2</v>
      </c>
      <c r="CG172" s="226">
        <v>0</v>
      </c>
      <c r="CH17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2" s="221" t="str">
        <f>IF(Tabelle2[[#This Row],[Spalte84]]&lt;5, 1, IF(Tabelle2[[#This Row],[Spalte84]]&gt;4, ""))</f>
        <v/>
      </c>
    </row>
    <row r="173" spans="1:87" x14ac:dyDescent="0.2">
      <c r="A173" t="s">
        <v>835</v>
      </c>
      <c r="B173" s="89" t="s">
        <v>868</v>
      </c>
      <c r="C17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7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7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1.6087962962962961E-3</v>
      </c>
      <c r="F173" s="9">
        <f>Tabelle2[[#This Row],[Spalte4]]/Tabelle2[[#This Row],[Spalte3]]</f>
        <v>1.6087962962962961E-3</v>
      </c>
      <c r="G17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7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7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3" s="44" t="str">
        <f>IF(Tabelle2[[#This Row],[Spalte11]]&lt;5, 1, IF(Tabelle2[[#This Row],[Spalte11]]&gt;4, ""))</f>
        <v/>
      </c>
      <c r="T17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3" s="40" t="str">
        <f>IF(Tabelle2[[#This Row],[Spalte6]]&lt;5, 1, IF(Tabelle2[[#This Row],[Spalte6]]&gt;4, ""))</f>
        <v/>
      </c>
      <c r="Z17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3" s="65" t="str">
        <f>IF(Tabelle2[[#This Row],[Spalte17]]&lt;5, 1, IF(Tabelle2[[#This Row],[Spalte17]]&gt;4, ""))</f>
        <v/>
      </c>
      <c r="AB173" s="84" t="s">
        <v>968</v>
      </c>
      <c r="AC173" s="173">
        <v>7</v>
      </c>
      <c r="AD173" s="85">
        <v>1.6087962962962961E-3</v>
      </c>
      <c r="AE173" s="86">
        <v>0</v>
      </c>
      <c r="AF17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3" s="80" t="str">
        <f>IF(Tabelle2[[#This Row],[Spalte25]]&lt;5, 1, IF(Tabelle2[[#This Row],[Spalte25]]&gt;4, ""))</f>
        <v/>
      </c>
      <c r="AL17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3" s="155" t="str">
        <f>IF(Tabelle2[[#This Row],[Spalte31]]&lt;5, 1, IF(Tabelle2[[#This Row],[Spalte31]]&gt;4, ""))</f>
        <v/>
      </c>
      <c r="AR17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3" s="112" t="str">
        <f>IF(Tabelle2[[#This Row],[Spalte37]]&lt;5, 1, IF(Tabelle2[[#This Row],[Spalte37]]&gt;4, ""))</f>
        <v/>
      </c>
      <c r="AT173" s="158"/>
      <c r="AX17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3" s="120" t="str">
        <f>IF(Tabelle2[[#This Row],[Spalte43]]&lt;5, 1, IF(Tabelle2[[#This Row],[Spalte43]]&gt;4, ""))</f>
        <v/>
      </c>
      <c r="AZ173" s="126"/>
      <c r="BD17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3" s="128" t="str">
        <f>IF(Tabelle2[[#This Row],[Spalte49]]&lt;5, 1, IF(Tabelle2[[#This Row],[Spalte49]]&gt;4, ""))</f>
        <v/>
      </c>
      <c r="BJ17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3" s="137" t="str">
        <f>IF(Tabelle2[[#This Row],[Spalte60]]&lt;5, 1, IF(Tabelle2[[#This Row],[Spalte60]]&gt;4, ""))</f>
        <v/>
      </c>
      <c r="BP17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3" s="65" t="str">
        <f>IF(Tabelle2[[#This Row],[Spalte66]]&lt;5, 1, IF(Tabelle2[[#This Row],[Spalte66]]&gt;4, ""))</f>
        <v/>
      </c>
      <c r="BV17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3" s="190" t="str">
        <f>IF(Tabelle2[[#This Row],[Spalte72]]&lt;5, 1, IF(Tabelle2[[#This Row],[Spalte72]]&gt;4, ""))</f>
        <v/>
      </c>
      <c r="CB17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3" s="35" t="str">
        <f>IF(Tabelle2[[#This Row],[Spalte78]]&lt;5, 1, IF(Tabelle2[[#This Row],[Spalte78]]&gt;4, ""))</f>
        <v/>
      </c>
      <c r="CH17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3" s="221" t="str">
        <f>IF(Tabelle2[[#This Row],[Spalte84]]&lt;5, 1, IF(Tabelle2[[#This Row],[Spalte84]]&gt;4, ""))</f>
        <v/>
      </c>
    </row>
    <row r="174" spans="1:87" x14ac:dyDescent="0.2">
      <c r="A174" t="s">
        <v>836</v>
      </c>
      <c r="B174" s="89" t="s">
        <v>940</v>
      </c>
      <c r="C17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7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7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2.3958333333333336E-3</v>
      </c>
      <c r="F174" s="9">
        <f>Tabelle2[[#This Row],[Spalte4]]/Tabelle2[[#This Row],[Spalte3]]</f>
        <v>2.3958333333333336E-3</v>
      </c>
      <c r="G17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7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7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4" s="44" t="str">
        <f>IF(Tabelle2[[#This Row],[Spalte11]]&lt;5, 1, IF(Tabelle2[[#This Row],[Spalte11]]&gt;4, ""))</f>
        <v/>
      </c>
      <c r="T17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4" s="40" t="str">
        <f>IF(Tabelle2[[#This Row],[Spalte6]]&lt;5, 1, IF(Tabelle2[[#This Row],[Spalte6]]&gt;4, ""))</f>
        <v/>
      </c>
      <c r="Z17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4" s="65" t="str">
        <f>IF(Tabelle2[[#This Row],[Spalte17]]&lt;5, 1, IF(Tabelle2[[#This Row],[Spalte17]]&gt;4, ""))</f>
        <v/>
      </c>
      <c r="AF17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4" s="80" t="str">
        <f>IF(Tabelle2[[#This Row],[Spalte25]]&lt;5, 1, IF(Tabelle2[[#This Row],[Spalte25]]&gt;4, ""))</f>
        <v/>
      </c>
      <c r="AL17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4" s="155" t="str">
        <f>IF(Tabelle2[[#This Row],[Spalte31]]&lt;5, 1, IF(Tabelle2[[#This Row],[Spalte31]]&gt;4, ""))</f>
        <v/>
      </c>
      <c r="AR17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4" s="112" t="str">
        <f>IF(Tabelle2[[#This Row],[Spalte37]]&lt;5, 1, IF(Tabelle2[[#This Row],[Spalte37]]&gt;4, ""))</f>
        <v/>
      </c>
      <c r="AT174" s="161">
        <v>32</v>
      </c>
      <c r="AU174" s="156">
        <v>24</v>
      </c>
      <c r="AV174" s="157">
        <v>2.3958333333333336E-3</v>
      </c>
      <c r="AW174" s="156">
        <v>1</v>
      </c>
      <c r="AX17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4" s="120" t="str">
        <f>IF(Tabelle2[[#This Row],[Spalte43]]&lt;5, 1, IF(Tabelle2[[#This Row],[Spalte43]]&gt;4, ""))</f>
        <v/>
      </c>
      <c r="AZ174" s="126"/>
      <c r="BD17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4" s="128" t="str">
        <f>IF(Tabelle2[[#This Row],[Spalte49]]&lt;5, 1, IF(Tabelle2[[#This Row],[Spalte49]]&gt;4, ""))</f>
        <v/>
      </c>
      <c r="BJ17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4" s="137" t="str">
        <f>IF(Tabelle2[[#This Row],[Spalte60]]&lt;5, 1, IF(Tabelle2[[#This Row],[Spalte60]]&gt;4, ""))</f>
        <v/>
      </c>
      <c r="BP17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4" s="65" t="str">
        <f>IF(Tabelle2[[#This Row],[Spalte66]]&lt;5, 1, IF(Tabelle2[[#This Row],[Spalte66]]&gt;4, ""))</f>
        <v/>
      </c>
      <c r="BV17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4" s="190" t="str">
        <f>IF(Tabelle2[[#This Row],[Spalte72]]&lt;5, 1, IF(Tabelle2[[#This Row],[Spalte72]]&gt;4, ""))</f>
        <v/>
      </c>
      <c r="CB17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4" s="35" t="str">
        <f>IF(Tabelle2[[#This Row],[Spalte78]]&lt;5, 1, IF(Tabelle2[[#This Row],[Spalte78]]&gt;4, ""))</f>
        <v/>
      </c>
      <c r="CH17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4" s="221" t="str">
        <f>IF(Tabelle2[[#This Row],[Spalte84]]&lt;5, 1, IF(Tabelle2[[#This Row],[Spalte84]]&gt;4, ""))</f>
        <v/>
      </c>
    </row>
    <row r="175" spans="1:87" x14ac:dyDescent="0.2">
      <c r="A175" t="s">
        <v>835</v>
      </c>
      <c r="B175" s="89" t="s">
        <v>1023</v>
      </c>
      <c r="C17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17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17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3.9212962962962963E-2</v>
      </c>
      <c r="F175" s="9">
        <f>Tabelle2[[#This Row],[Spalte4]]/Tabelle2[[#This Row],[Spalte3]]</f>
        <v>1.3070987654320987E-2</v>
      </c>
      <c r="G17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7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7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5" s="44" t="str">
        <f>IF(Tabelle2[[#This Row],[Spalte11]]&lt;5, 1, IF(Tabelle2[[#This Row],[Spalte11]]&gt;4, ""))</f>
        <v/>
      </c>
      <c r="T17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5" s="40" t="str">
        <f>IF(Tabelle2[[#This Row],[Spalte6]]&lt;5, 1, IF(Tabelle2[[#This Row],[Spalte6]]&gt;4, ""))</f>
        <v/>
      </c>
      <c r="Z17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5" s="65" t="str">
        <f>IF(Tabelle2[[#This Row],[Spalte17]]&lt;5, 1, IF(Tabelle2[[#This Row],[Spalte17]]&gt;4, ""))</f>
        <v/>
      </c>
      <c r="AF17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5" s="80" t="str">
        <f>IF(Tabelle2[[#This Row],[Spalte25]]&lt;5, 1, IF(Tabelle2[[#This Row],[Spalte25]]&gt;4, ""))</f>
        <v/>
      </c>
      <c r="AL17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5" s="155" t="str">
        <f>IF(Tabelle2[[#This Row],[Spalte31]]&lt;5, 1, IF(Tabelle2[[#This Row],[Spalte31]]&gt;4, ""))</f>
        <v/>
      </c>
      <c r="AR17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5" s="112" t="str">
        <f>IF(Tabelle2[[#This Row],[Spalte37]]&lt;5, 1, IF(Tabelle2[[#This Row],[Spalte37]]&gt;4, ""))</f>
        <v/>
      </c>
      <c r="AT175" s="158"/>
      <c r="AX17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5" s="120" t="str">
        <f>IF(Tabelle2[[#This Row],[Spalte43]]&lt;5, 1, IF(Tabelle2[[#This Row],[Spalte43]]&gt;4, ""))</f>
        <v/>
      </c>
      <c r="AZ175" s="126"/>
      <c r="BD17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5" s="128" t="str">
        <f>IF(Tabelle2[[#This Row],[Spalte49]]&lt;5, 1, IF(Tabelle2[[#This Row],[Spalte49]]&gt;4, ""))</f>
        <v/>
      </c>
      <c r="BF175" s="180">
        <v>17</v>
      </c>
      <c r="BG175" s="181">
        <v>13</v>
      </c>
      <c r="BH175" s="182">
        <v>9.1087962962962971E-3</v>
      </c>
      <c r="BI175" s="181">
        <v>1</v>
      </c>
      <c r="BJ17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5" s="137" t="str">
        <f>IF(Tabelle2[[#This Row],[Spalte60]]&lt;5, 1, IF(Tabelle2[[#This Row],[Spalte60]]&gt;4, ""))</f>
        <v/>
      </c>
      <c r="BL175" s="70">
        <v>13</v>
      </c>
      <c r="BM175" s="170">
        <v>19</v>
      </c>
      <c r="BN175" s="12">
        <v>1.9537037037037037E-2</v>
      </c>
      <c r="BO175" s="170">
        <v>2</v>
      </c>
      <c r="BP17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5" s="65" t="str">
        <f>IF(Tabelle2[[#This Row],[Spalte66]]&lt;5, 1, IF(Tabelle2[[#This Row],[Spalte66]]&gt;4, ""))</f>
        <v/>
      </c>
      <c r="BR175" s="211">
        <v>26</v>
      </c>
      <c r="BS175" s="209">
        <v>22</v>
      </c>
      <c r="BT175" s="208">
        <v>1.0567129629629629E-2</v>
      </c>
      <c r="BU175" s="209">
        <v>0</v>
      </c>
      <c r="BV17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5" s="190" t="str">
        <f>IF(Tabelle2[[#This Row],[Spalte72]]&lt;5, 1, IF(Tabelle2[[#This Row],[Spalte72]]&gt;4, ""))</f>
        <v/>
      </c>
      <c r="CB17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5" s="35" t="str">
        <f>IF(Tabelle2[[#This Row],[Spalte78]]&lt;5, 1, IF(Tabelle2[[#This Row],[Spalte78]]&gt;4, ""))</f>
        <v/>
      </c>
      <c r="CH17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5" s="221" t="str">
        <f>IF(Tabelle2[[#This Row],[Spalte84]]&lt;5, 1, IF(Tabelle2[[#This Row],[Spalte84]]&gt;4, ""))</f>
        <v/>
      </c>
    </row>
    <row r="176" spans="1:87" x14ac:dyDescent="0.2">
      <c r="A176" t="s">
        <v>835</v>
      </c>
      <c r="B176" s="89" t="s">
        <v>928</v>
      </c>
      <c r="C17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7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17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2.3263888888888891E-3</v>
      </c>
      <c r="F176" s="9">
        <f>Tabelle2[[#This Row],[Spalte4]]/Tabelle2[[#This Row],[Spalte3]]</f>
        <v>2.3263888888888891E-3</v>
      </c>
      <c r="G17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7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7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6" s="44" t="str">
        <f>IF(Tabelle2[[#This Row],[Spalte11]]&lt;5, 1, IF(Tabelle2[[#This Row],[Spalte11]]&gt;4, ""))</f>
        <v/>
      </c>
      <c r="T17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6" s="40" t="str">
        <f>IF(Tabelle2[[#This Row],[Spalte6]]&lt;5, 1, IF(Tabelle2[[#This Row],[Spalte6]]&gt;4, ""))</f>
        <v/>
      </c>
      <c r="Z17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6" s="65" t="str">
        <f>IF(Tabelle2[[#This Row],[Spalte17]]&lt;5, 1, IF(Tabelle2[[#This Row],[Spalte17]]&gt;4, ""))</f>
        <v/>
      </c>
      <c r="AF17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6" s="80" t="str">
        <f>IF(Tabelle2[[#This Row],[Spalte25]]&lt;5, 1, IF(Tabelle2[[#This Row],[Spalte25]]&gt;4, ""))</f>
        <v/>
      </c>
      <c r="AL17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6" s="155" t="str">
        <f>IF(Tabelle2[[#This Row],[Spalte31]]&lt;5, 1, IF(Tabelle2[[#This Row],[Spalte31]]&gt;4, ""))</f>
        <v/>
      </c>
      <c r="AR17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6" s="112" t="str">
        <f>IF(Tabelle2[[#This Row],[Spalte37]]&lt;5, 1, IF(Tabelle2[[#This Row],[Spalte37]]&gt;4, ""))</f>
        <v/>
      </c>
      <c r="AT176" s="161">
        <v>7</v>
      </c>
      <c r="AU176" s="156">
        <v>3</v>
      </c>
      <c r="AV176" s="157">
        <v>2.3263888888888891E-3</v>
      </c>
      <c r="AW176" s="156">
        <v>0</v>
      </c>
      <c r="AX17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6" s="120" t="str">
        <f>IF(Tabelle2[[#This Row],[Spalte43]]&lt;5, 1, IF(Tabelle2[[#This Row],[Spalte43]]&gt;4, ""))</f>
        <v/>
      </c>
      <c r="AZ176" s="126"/>
      <c r="BD17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6" s="128" t="str">
        <f>IF(Tabelle2[[#This Row],[Spalte49]]&lt;5, 1, IF(Tabelle2[[#This Row],[Spalte49]]&gt;4, ""))</f>
        <v/>
      </c>
      <c r="BJ17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6" s="137" t="str">
        <f>IF(Tabelle2[[#This Row],[Spalte60]]&lt;5, 1, IF(Tabelle2[[#This Row],[Spalte60]]&gt;4, ""))</f>
        <v/>
      </c>
      <c r="BP17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6" s="65" t="str">
        <f>IF(Tabelle2[[#This Row],[Spalte66]]&lt;5, 1, IF(Tabelle2[[#This Row],[Spalte66]]&gt;4, ""))</f>
        <v/>
      </c>
      <c r="BV17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6" s="190" t="str">
        <f>IF(Tabelle2[[#This Row],[Spalte72]]&lt;5, 1, IF(Tabelle2[[#This Row],[Spalte72]]&gt;4, ""))</f>
        <v/>
      </c>
      <c r="CB17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6" s="35" t="str">
        <f>IF(Tabelle2[[#This Row],[Spalte78]]&lt;5, 1, IF(Tabelle2[[#This Row],[Spalte78]]&gt;4, ""))</f>
        <v/>
      </c>
      <c r="CH17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6" s="221" t="str">
        <f>IF(Tabelle2[[#This Row],[Spalte84]]&lt;5, 1, IF(Tabelle2[[#This Row],[Spalte84]]&gt;4, ""))</f>
        <v/>
      </c>
    </row>
    <row r="177" spans="1:87" x14ac:dyDescent="0.2">
      <c r="A177" t="s">
        <v>835</v>
      </c>
      <c r="B177" s="89" t="s">
        <v>1092</v>
      </c>
      <c r="C17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7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7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2.1134259259259259E-2</v>
      </c>
      <c r="F177" s="9">
        <f>Tabelle2[[#This Row],[Spalte4]]/Tabelle2[[#This Row],[Spalte3]]</f>
        <v>2.1134259259259259E-2</v>
      </c>
      <c r="G17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7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7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7" s="196" t="str">
        <f>IF(Tabelle2[[#This Row],[Spalte11]]&lt;5, 1, IF(Tabelle2[[#This Row],[Spalte11]]&gt;4, ""))</f>
        <v/>
      </c>
      <c r="T17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7" s="198" t="str">
        <f>IF(Tabelle2[[#This Row],[Spalte6]]&lt;5, 1, IF(Tabelle2[[#This Row],[Spalte6]]&gt;4, ""))</f>
        <v/>
      </c>
      <c r="Z17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7" s="199" t="str">
        <f>IF(Tabelle2[[#This Row],[Spalte17]]&lt;5, 1, IF(Tabelle2[[#This Row],[Spalte17]]&gt;4, ""))</f>
        <v/>
      </c>
      <c r="AF17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7" s="200" t="str">
        <f>IF(Tabelle2[[#This Row],[Spalte25]]&lt;5, 1, IF(Tabelle2[[#This Row],[Spalte25]]&gt;4, ""))</f>
        <v/>
      </c>
      <c r="AL17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7" s="201" t="str">
        <f>IF(Tabelle2[[#This Row],[Spalte31]]&lt;5, 1, IF(Tabelle2[[#This Row],[Spalte31]]&gt;4, ""))</f>
        <v/>
      </c>
      <c r="AR17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7" s="202" t="str">
        <f>IF(Tabelle2[[#This Row],[Spalte37]]&lt;5, 1, IF(Tabelle2[[#This Row],[Spalte37]]&gt;4, ""))</f>
        <v/>
      </c>
      <c r="AT177" s="158"/>
      <c r="AX17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7" s="203" t="str">
        <f>IF(Tabelle2[[#This Row],[Spalte43]]&lt;5, 1, IF(Tabelle2[[#This Row],[Spalte43]]&gt;4, ""))</f>
        <v/>
      </c>
      <c r="AZ177" s="126"/>
      <c r="BD17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7" s="204" t="str">
        <f>IF(Tabelle2[[#This Row],[Spalte49]]&lt;5, 1, IF(Tabelle2[[#This Row],[Spalte49]]&gt;4, ""))</f>
        <v/>
      </c>
      <c r="BJ17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7" s="185" t="str">
        <f>IF(Tabelle2[[#This Row],[Spalte60]]&lt;5, 1, IF(Tabelle2[[#This Row],[Spalte60]]&gt;4, ""))</f>
        <v/>
      </c>
      <c r="BP17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7" s="199" t="str">
        <f>IF(Tabelle2[[#This Row],[Spalte66]]&lt;5, 1, IF(Tabelle2[[#This Row],[Spalte66]]&gt;4, ""))</f>
        <v/>
      </c>
      <c r="BV177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7" s="191" t="str">
        <f>IF(Tabelle2[[#This Row],[Spalte72]]&lt;5, 1, IF(Tabelle2[[#This Row],[Spalte72]]&gt;4, ""))</f>
        <v/>
      </c>
      <c r="CB177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7" s="79" t="str">
        <f>IF(Tabelle2[[#This Row],[Spalte78]]&lt;5, 1, IF(Tabelle2[[#This Row],[Spalte78]]&gt;4, ""))</f>
        <v/>
      </c>
      <c r="CD177" s="229">
        <v>17</v>
      </c>
      <c r="CE177" s="226">
        <v>30</v>
      </c>
      <c r="CF177" s="227">
        <v>2.1134259259259259E-2</v>
      </c>
      <c r="CG177" s="226">
        <v>1</v>
      </c>
      <c r="CH177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7</v>
      </c>
      <c r="CI177" s="225" t="str">
        <f>IF(Tabelle2[[#This Row],[Spalte84]]&lt;5, 1, IF(Tabelle2[[#This Row],[Spalte84]]&gt;4, ""))</f>
        <v/>
      </c>
    </row>
    <row r="178" spans="1:87" x14ac:dyDescent="0.2">
      <c r="B178" s="87" t="s">
        <v>11</v>
      </c>
      <c r="K178" s="30"/>
      <c r="L178" s="34"/>
      <c r="M178" s="30"/>
      <c r="N17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8" s="44" t="str">
        <f>IF(Tabelle2[[#This Row],[Spalte11]]&lt;5, 1, IF(Tabelle2[[#This Row],[Spalte11]]&gt;4, ""))</f>
        <v/>
      </c>
      <c r="Q178" s="32"/>
      <c r="R178" s="32"/>
      <c r="S178" s="32"/>
      <c r="T178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8" s="50" t="str">
        <f>IF(Tabelle2[[#This Row],[Spalte6]]&lt;5, 1, IF(Tabelle2[[#This Row],[Spalte6]]&gt;4, ""))</f>
        <v/>
      </c>
      <c r="Z17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8" s="65" t="str">
        <f>IF(Tabelle2[[#This Row],[Spalte17]]&lt;5, 1, IF(Tabelle2[[#This Row],[Spalte17]]&gt;4, ""))</f>
        <v/>
      </c>
      <c r="AF17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8" s="80" t="str">
        <f>IF(Tabelle2[[#This Row],[Spalte25]]&lt;5, 1, IF(Tabelle2[[#This Row],[Spalte25]]&gt;4, ""))</f>
        <v/>
      </c>
      <c r="AL17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8" s="155" t="str">
        <f>IF(Tabelle2[[#This Row],[Spalte31]]&lt;5, 1, IF(Tabelle2[[#This Row],[Spalte31]]&gt;4, ""))</f>
        <v/>
      </c>
      <c r="AR17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8" s="112" t="str">
        <f>IF(Tabelle2[[#This Row],[Spalte37]]&lt;5, 1, IF(Tabelle2[[#This Row],[Spalte37]]&gt;4, ""))</f>
        <v/>
      </c>
      <c r="AT178" s="158"/>
      <c r="AX17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8" s="120" t="str">
        <f>IF(Tabelle2[[#This Row],[Spalte43]]&lt;5, 1, IF(Tabelle2[[#This Row],[Spalte43]]&gt;4, ""))</f>
        <v/>
      </c>
      <c r="AZ178" s="126"/>
      <c r="BD17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8" s="128" t="str">
        <f>IF(Tabelle2[[#This Row],[Spalte49]]&lt;5, 1, IF(Tabelle2[[#This Row],[Spalte49]]&gt;4, ""))</f>
        <v/>
      </c>
      <c r="BJ17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8" s="137" t="str">
        <f>IF(Tabelle2[[#This Row],[Spalte60]]&lt;5, 1, IF(Tabelle2[[#This Row],[Spalte60]]&gt;4, ""))</f>
        <v/>
      </c>
      <c r="BP17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8" s="65" t="str">
        <f>IF(Tabelle2[[#This Row],[Spalte66]]&lt;5, 1, IF(Tabelle2[[#This Row],[Spalte66]]&gt;4, ""))</f>
        <v/>
      </c>
      <c r="BV17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8" s="190" t="str">
        <f>IF(Tabelle2[[#This Row],[Spalte72]]&lt;5, 1, IF(Tabelle2[[#This Row],[Spalte72]]&gt;4, ""))</f>
        <v/>
      </c>
      <c r="CB17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78" s="35" t="str">
        <f>IF(Tabelle2[[#This Row],[Spalte78]]&lt;5, 1, IF(Tabelle2[[#This Row],[Spalte78]]&gt;4, ""))</f>
        <v/>
      </c>
      <c r="CH17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8" s="221" t="str">
        <f>IF(Tabelle2[[#This Row],[Spalte84]]&lt;5, 1, IF(Tabelle2[[#This Row],[Spalte84]]&gt;4, ""))</f>
        <v/>
      </c>
    </row>
    <row r="179" spans="1:87" x14ac:dyDescent="0.2">
      <c r="A179" t="s">
        <v>836</v>
      </c>
      <c r="B179" s="89" t="s">
        <v>1077</v>
      </c>
      <c r="C17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7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17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2.1273148148148152E-2</v>
      </c>
      <c r="F179" s="9">
        <f>Tabelle2[[#This Row],[Spalte4]]/Tabelle2[[#This Row],[Spalte3]]</f>
        <v>1.0636574074074076E-2</v>
      </c>
      <c r="G17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7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7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79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79" s="196" t="str">
        <f>IF(Tabelle2[[#This Row],[Spalte11]]&lt;5, 1, IF(Tabelle2[[#This Row],[Spalte11]]&gt;4, ""))</f>
        <v/>
      </c>
      <c r="T179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79" s="198" t="str">
        <f>IF(Tabelle2[[#This Row],[Spalte6]]&lt;5, 1, IF(Tabelle2[[#This Row],[Spalte6]]&gt;4, ""))</f>
        <v/>
      </c>
      <c r="Z179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79" s="199" t="str">
        <f>IF(Tabelle2[[#This Row],[Spalte17]]&lt;5, 1, IF(Tabelle2[[#This Row],[Spalte17]]&gt;4, ""))</f>
        <v/>
      </c>
      <c r="AF179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79" s="200" t="str">
        <f>IF(Tabelle2[[#This Row],[Spalte25]]&lt;5, 1, IF(Tabelle2[[#This Row],[Spalte25]]&gt;4, ""))</f>
        <v/>
      </c>
      <c r="AL179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79" s="201" t="str">
        <f>IF(Tabelle2[[#This Row],[Spalte31]]&lt;5, 1, IF(Tabelle2[[#This Row],[Spalte31]]&gt;4, ""))</f>
        <v/>
      </c>
      <c r="AR179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79" s="202" t="str">
        <f>IF(Tabelle2[[#This Row],[Spalte37]]&lt;5, 1, IF(Tabelle2[[#This Row],[Spalte37]]&gt;4, ""))</f>
        <v/>
      </c>
      <c r="AT179" s="158"/>
      <c r="AX179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79" s="203" t="str">
        <f>IF(Tabelle2[[#This Row],[Spalte43]]&lt;5, 1, IF(Tabelle2[[#This Row],[Spalte43]]&gt;4, ""))</f>
        <v/>
      </c>
      <c r="AZ179" s="126"/>
      <c r="BD179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79" s="204" t="str">
        <f>IF(Tabelle2[[#This Row],[Spalte49]]&lt;5, 1, IF(Tabelle2[[#This Row],[Spalte49]]&gt;4, ""))</f>
        <v/>
      </c>
      <c r="BJ179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79" s="185" t="str">
        <f>IF(Tabelle2[[#This Row],[Spalte60]]&lt;5, 1, IF(Tabelle2[[#This Row],[Spalte60]]&gt;4, ""))</f>
        <v/>
      </c>
      <c r="BP179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79" s="199" t="str">
        <f>IF(Tabelle2[[#This Row],[Spalte66]]&lt;5, 1, IF(Tabelle2[[#This Row],[Spalte66]]&gt;4, ""))</f>
        <v/>
      </c>
      <c r="BV179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79" s="191" t="str">
        <f>IF(Tabelle2[[#This Row],[Spalte72]]&lt;5, 1, IF(Tabelle2[[#This Row],[Spalte72]]&gt;4, ""))</f>
        <v/>
      </c>
      <c r="BX179" s="84">
        <v>11</v>
      </c>
      <c r="BY179" s="174">
        <v>18</v>
      </c>
      <c r="BZ179" s="85">
        <v>1.5300925925925928E-2</v>
      </c>
      <c r="CA179" s="173">
        <v>2</v>
      </c>
      <c r="CB179" s="79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8</v>
      </c>
      <c r="CC179" s="79" t="str">
        <f>IF(Tabelle2[[#This Row],[Spalte78]]&lt;5, 1, IF(Tabelle2[[#This Row],[Spalte78]]&gt;4, ""))</f>
        <v/>
      </c>
      <c r="CD179" s="229">
        <v>29</v>
      </c>
      <c r="CE179" s="226">
        <v>24</v>
      </c>
      <c r="CF179" s="227">
        <v>5.9722222222222225E-3</v>
      </c>
      <c r="CG179" s="226">
        <v>0</v>
      </c>
      <c r="CH17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79" s="225" t="str">
        <f>IF(Tabelle2[[#This Row],[Spalte84]]&lt;5, 1, IF(Tabelle2[[#This Row],[Spalte84]]&gt;4, ""))</f>
        <v/>
      </c>
    </row>
    <row r="180" spans="1:87" x14ac:dyDescent="0.2">
      <c r="A180" s="6" t="s">
        <v>835</v>
      </c>
      <c r="B180" s="89" t="s">
        <v>856</v>
      </c>
      <c r="C18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8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8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7.6041666666666662E-3</v>
      </c>
      <c r="F180" s="9">
        <f>Tabelle2[[#This Row],[Spalte4]]/Tabelle2[[#This Row],[Spalte3]]</f>
        <v>3.8020833333333331E-3</v>
      </c>
      <c r="G18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8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8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0" s="44" t="str">
        <f>IF(Tabelle2[[#This Row],[Spalte11]]&lt;5, 1, IF(Tabelle2[[#This Row],[Spalte11]]&gt;4, ""))</f>
        <v/>
      </c>
      <c r="T18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0" s="40" t="str">
        <f>IF(Tabelle2[[#This Row],[Spalte6]]&lt;5, 1, IF(Tabelle2[[#This Row],[Spalte6]]&gt;4, ""))</f>
        <v/>
      </c>
      <c r="Z18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0" s="65" t="str">
        <f>IF(Tabelle2[[#This Row],[Spalte17]]&lt;5, 1, IF(Tabelle2[[#This Row],[Spalte17]]&gt;4, ""))</f>
        <v/>
      </c>
      <c r="AB180" s="84" t="s">
        <v>985</v>
      </c>
      <c r="AC180" s="173">
        <v>11</v>
      </c>
      <c r="AD180" s="85">
        <v>6.3657407407407404E-3</v>
      </c>
      <c r="AE180" s="86">
        <v>1</v>
      </c>
      <c r="AF18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0" s="80" t="str">
        <f>IF(Tabelle2[[#This Row],[Spalte25]]&lt;5, 1, IF(Tabelle2[[#This Row],[Spalte25]]&gt;4, ""))</f>
        <v/>
      </c>
      <c r="AH180" s="106">
        <v>30</v>
      </c>
      <c r="AI180" s="99">
        <v>23</v>
      </c>
      <c r="AJ180" s="100">
        <v>1.238425925925926E-3</v>
      </c>
      <c r="AK180" s="99">
        <v>0</v>
      </c>
      <c r="AL180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10</v>
      </c>
      <c r="AM180" s="155" t="str">
        <f>IF(Tabelle2[[#This Row],[Spalte31]]&lt;5, 1, IF(Tabelle2[[#This Row],[Spalte31]]&gt;4, ""))</f>
        <v/>
      </c>
      <c r="AR18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0" s="112" t="str">
        <f>IF(Tabelle2[[#This Row],[Spalte37]]&lt;5, 1, IF(Tabelle2[[#This Row],[Spalte37]]&gt;4, ""))</f>
        <v/>
      </c>
      <c r="AT180" s="158"/>
      <c r="AX18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0" s="120" t="str">
        <f>IF(Tabelle2[[#This Row],[Spalte43]]&lt;5, 1, IF(Tabelle2[[#This Row],[Spalte43]]&gt;4, ""))</f>
        <v/>
      </c>
      <c r="AZ180" s="126"/>
      <c r="BD18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0" s="128" t="str">
        <f>IF(Tabelle2[[#This Row],[Spalte49]]&lt;5, 1, IF(Tabelle2[[#This Row],[Spalte49]]&gt;4, ""))</f>
        <v/>
      </c>
      <c r="BJ18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0" s="137" t="str">
        <f>IF(Tabelle2[[#This Row],[Spalte60]]&lt;5, 1, IF(Tabelle2[[#This Row],[Spalte60]]&gt;4, ""))</f>
        <v/>
      </c>
      <c r="BP18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0" s="65" t="str">
        <f>IF(Tabelle2[[#This Row],[Spalte66]]&lt;5, 1, IF(Tabelle2[[#This Row],[Spalte66]]&gt;4, ""))</f>
        <v/>
      </c>
      <c r="BV18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0" s="190" t="str">
        <f>IF(Tabelle2[[#This Row],[Spalte72]]&lt;5, 1, IF(Tabelle2[[#This Row],[Spalte72]]&gt;4, ""))</f>
        <v/>
      </c>
      <c r="CB18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0" s="35" t="str">
        <f>IF(Tabelle2[[#This Row],[Spalte78]]&lt;5, 1, IF(Tabelle2[[#This Row],[Spalte78]]&gt;4, ""))</f>
        <v/>
      </c>
      <c r="CH18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0" s="221" t="str">
        <f>IF(Tabelle2[[#This Row],[Spalte84]]&lt;5, 1, IF(Tabelle2[[#This Row],[Spalte84]]&gt;4, ""))</f>
        <v/>
      </c>
    </row>
    <row r="181" spans="1:87" x14ac:dyDescent="0.2">
      <c r="A181" t="s">
        <v>835</v>
      </c>
      <c r="B181" s="89" t="s">
        <v>902</v>
      </c>
      <c r="C18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8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1.0104166666666668E-2</v>
      </c>
      <c r="F181" s="9">
        <f>Tabelle2[[#This Row],[Spalte4]]/Tabelle2[[#This Row],[Spalte3]]</f>
        <v>1.0104166666666668E-2</v>
      </c>
      <c r="G18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8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8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8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1" s="44" t="str">
        <f>IF(Tabelle2[[#This Row],[Spalte11]]&lt;5, 1, IF(Tabelle2[[#This Row],[Spalte11]]&gt;4, ""))</f>
        <v/>
      </c>
      <c r="T18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1" s="40" t="str">
        <f>IF(Tabelle2[[#This Row],[Spalte6]]&lt;5, 1, IF(Tabelle2[[#This Row],[Spalte6]]&gt;4, ""))</f>
        <v/>
      </c>
      <c r="Z18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1" s="65" t="str">
        <f>IF(Tabelle2[[#This Row],[Spalte17]]&lt;5, 1, IF(Tabelle2[[#This Row],[Spalte17]]&gt;4, ""))</f>
        <v/>
      </c>
      <c r="AF18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1" s="80" t="str">
        <f>IF(Tabelle2[[#This Row],[Spalte25]]&lt;5, 1, IF(Tabelle2[[#This Row],[Spalte25]]&gt;4, ""))</f>
        <v/>
      </c>
      <c r="AH181" s="106">
        <v>26</v>
      </c>
      <c r="AI181" s="99">
        <v>29</v>
      </c>
      <c r="AJ181" s="100">
        <v>1.0104166666666668E-2</v>
      </c>
      <c r="AK181" s="99">
        <v>2</v>
      </c>
      <c r="AL181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4</v>
      </c>
      <c r="AM181" s="155">
        <f>IF(Tabelle2[[#This Row],[Spalte31]]&lt;5, 1, IF(Tabelle2[[#This Row],[Spalte31]]&gt;4, ""))</f>
        <v>1</v>
      </c>
      <c r="AR18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1" s="112" t="str">
        <f>IF(Tabelle2[[#This Row],[Spalte37]]&lt;5, 1, IF(Tabelle2[[#This Row],[Spalte37]]&gt;4, ""))</f>
        <v/>
      </c>
      <c r="AT181" s="158"/>
      <c r="AX18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1" s="120" t="str">
        <f>IF(Tabelle2[[#This Row],[Spalte43]]&lt;5, 1, IF(Tabelle2[[#This Row],[Spalte43]]&gt;4, ""))</f>
        <v/>
      </c>
      <c r="AZ181" s="126"/>
      <c r="BD18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1" s="128" t="str">
        <f>IF(Tabelle2[[#This Row],[Spalte49]]&lt;5, 1, IF(Tabelle2[[#This Row],[Spalte49]]&gt;4, ""))</f>
        <v/>
      </c>
      <c r="BF181" s="135"/>
      <c r="BJ18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1" s="137" t="str">
        <f>IF(Tabelle2[[#This Row],[Spalte60]]&lt;5, 1, IF(Tabelle2[[#This Row],[Spalte60]]&gt;4, ""))</f>
        <v/>
      </c>
      <c r="BP18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1" s="65" t="str">
        <f>IF(Tabelle2[[#This Row],[Spalte66]]&lt;5, 1, IF(Tabelle2[[#This Row],[Spalte66]]&gt;4, ""))</f>
        <v/>
      </c>
      <c r="BV18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1" s="190" t="str">
        <f>IF(Tabelle2[[#This Row],[Spalte72]]&lt;5, 1, IF(Tabelle2[[#This Row],[Spalte72]]&gt;4, ""))</f>
        <v/>
      </c>
      <c r="CB18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1" s="35" t="str">
        <f>IF(Tabelle2[[#This Row],[Spalte78]]&lt;5, 1, IF(Tabelle2[[#This Row],[Spalte78]]&gt;4, ""))</f>
        <v/>
      </c>
      <c r="CH18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1" s="221" t="str">
        <f>IF(Tabelle2[[#This Row],[Spalte84]]&lt;5, 1, IF(Tabelle2[[#This Row],[Spalte84]]&gt;4, ""))</f>
        <v/>
      </c>
    </row>
    <row r="182" spans="1:87" x14ac:dyDescent="0.2">
      <c r="A182" t="s">
        <v>835</v>
      </c>
      <c r="B182" s="89" t="s">
        <v>788</v>
      </c>
      <c r="C18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8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8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1.0416666666666666E-4</v>
      </c>
      <c r="F182" s="9">
        <f>Tabelle2[[#This Row],[Spalte4]]/Tabelle2[[#This Row],[Spalte3]]</f>
        <v>5.208333333333333E-5</v>
      </c>
      <c r="G18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8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2" s="44" t="str">
        <f>IF(Tabelle2[[#This Row],[Spalte11]]&lt;5, 1, IF(Tabelle2[[#This Row],[Spalte11]]&gt;4, ""))</f>
        <v/>
      </c>
      <c r="P182" s="54">
        <v>28</v>
      </c>
      <c r="Q182" s="168">
        <v>23</v>
      </c>
      <c r="R182" s="33">
        <v>5.7870370370370366E-5</v>
      </c>
      <c r="S182" s="31">
        <v>0</v>
      </c>
      <c r="T182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2" s="50" t="str">
        <f>IF(Tabelle2[[#This Row],[Spalte6]]&lt;5, 1, IF(Tabelle2[[#This Row],[Spalte6]]&gt;4, ""))</f>
        <v/>
      </c>
      <c r="V182" s="70">
        <v>8</v>
      </c>
      <c r="W182" s="170">
        <v>5</v>
      </c>
      <c r="X182" s="12">
        <v>4.6296296296296301E-5</v>
      </c>
      <c r="Y182" s="13">
        <v>0</v>
      </c>
      <c r="Z18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2" s="65" t="str">
        <f>IF(Tabelle2[[#This Row],[Spalte17]]&lt;5, 1, IF(Tabelle2[[#This Row],[Spalte17]]&gt;4, ""))</f>
        <v/>
      </c>
      <c r="AF18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2" s="80" t="str">
        <f>IF(Tabelle2[[#This Row],[Spalte25]]&lt;5, 1, IF(Tabelle2[[#This Row],[Spalte25]]&gt;4, ""))</f>
        <v/>
      </c>
      <c r="AL18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2" s="155" t="str">
        <f>IF(Tabelle2[[#This Row],[Spalte31]]&lt;5, 1, IF(Tabelle2[[#This Row],[Spalte31]]&gt;4, ""))</f>
        <v/>
      </c>
      <c r="AR18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2" s="112" t="str">
        <f>IF(Tabelle2[[#This Row],[Spalte37]]&lt;5, 1, IF(Tabelle2[[#This Row],[Spalte37]]&gt;4, ""))</f>
        <v/>
      </c>
      <c r="AT182" s="158"/>
      <c r="AX18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2" s="120" t="str">
        <f>IF(Tabelle2[[#This Row],[Spalte43]]&lt;5, 1, IF(Tabelle2[[#This Row],[Spalte43]]&gt;4, ""))</f>
        <v/>
      </c>
      <c r="BD18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2" s="128" t="str">
        <f>IF(Tabelle2[[#This Row],[Spalte49]]&lt;5, 1, IF(Tabelle2[[#This Row],[Spalte49]]&gt;4, ""))</f>
        <v/>
      </c>
      <c r="BF182" s="135"/>
      <c r="BJ18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2" s="137" t="str">
        <f>IF(Tabelle2[[#This Row],[Spalte60]]&lt;5, 1, IF(Tabelle2[[#This Row],[Spalte60]]&gt;4, ""))</f>
        <v/>
      </c>
      <c r="BP18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2" s="65" t="str">
        <f>IF(Tabelle2[[#This Row],[Spalte66]]&lt;5, 1, IF(Tabelle2[[#This Row],[Spalte66]]&gt;4, ""))</f>
        <v/>
      </c>
      <c r="BV18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2" s="190" t="str">
        <f>IF(Tabelle2[[#This Row],[Spalte72]]&lt;5, 1, IF(Tabelle2[[#This Row],[Spalte72]]&gt;4, ""))</f>
        <v/>
      </c>
      <c r="CB18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2" s="35" t="str">
        <f>IF(Tabelle2[[#This Row],[Spalte78]]&lt;5, 1, IF(Tabelle2[[#This Row],[Spalte78]]&gt;4, ""))</f>
        <v/>
      </c>
      <c r="CH18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2" s="221" t="str">
        <f>IF(Tabelle2[[#This Row],[Spalte84]]&lt;5, 1, IF(Tabelle2[[#This Row],[Spalte84]]&gt;4, ""))</f>
        <v/>
      </c>
    </row>
    <row r="183" spans="1:87" x14ac:dyDescent="0.2">
      <c r="A183" t="s">
        <v>835</v>
      </c>
      <c r="B183" s="89" t="s">
        <v>1048</v>
      </c>
      <c r="C18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8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6.076388888888889E-3</v>
      </c>
      <c r="F183" s="9">
        <f>Tabelle2[[#This Row],[Spalte4]]/Tabelle2[[#This Row],[Spalte3]]</f>
        <v>6.076388888888889E-3</v>
      </c>
      <c r="G18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8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3" s="196" t="str">
        <f>IF(Tabelle2[[#This Row],[Spalte11]]&lt;5, 1, IF(Tabelle2[[#This Row],[Spalte11]]&gt;4, ""))</f>
        <v/>
      </c>
      <c r="T18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3" s="198" t="str">
        <f>IF(Tabelle2[[#This Row],[Spalte6]]&lt;5, 1, IF(Tabelle2[[#This Row],[Spalte6]]&gt;4, ""))</f>
        <v/>
      </c>
      <c r="Z18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3" s="199" t="str">
        <f>IF(Tabelle2[[#This Row],[Spalte17]]&lt;5, 1, IF(Tabelle2[[#This Row],[Spalte17]]&gt;4, ""))</f>
        <v/>
      </c>
      <c r="AF18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3" s="200" t="str">
        <f>IF(Tabelle2[[#This Row],[Spalte25]]&lt;5, 1, IF(Tabelle2[[#This Row],[Spalte25]]&gt;4, ""))</f>
        <v/>
      </c>
      <c r="AL18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3" s="201" t="str">
        <f>IF(Tabelle2[[#This Row],[Spalte31]]&lt;5, 1, IF(Tabelle2[[#This Row],[Spalte31]]&gt;4, ""))</f>
        <v/>
      </c>
      <c r="AR18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3" s="202" t="str">
        <f>IF(Tabelle2[[#This Row],[Spalte37]]&lt;5, 1, IF(Tabelle2[[#This Row],[Spalte37]]&gt;4, ""))</f>
        <v/>
      </c>
      <c r="AT183" s="158"/>
      <c r="AX18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3" s="203" t="str">
        <f>IF(Tabelle2[[#This Row],[Spalte43]]&lt;5, 1, IF(Tabelle2[[#This Row],[Spalte43]]&gt;4, ""))</f>
        <v/>
      </c>
      <c r="BD18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3" s="204" t="str">
        <f>IF(Tabelle2[[#This Row],[Spalte49]]&lt;5, 1, IF(Tabelle2[[#This Row],[Spalte49]]&gt;4, ""))</f>
        <v/>
      </c>
      <c r="BF183" s="135"/>
      <c r="BJ18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3" s="185" t="str">
        <f>IF(Tabelle2[[#This Row],[Spalte60]]&lt;5, 1, IF(Tabelle2[[#This Row],[Spalte60]]&gt;4, ""))</f>
        <v/>
      </c>
      <c r="BL183" s="70">
        <v>21</v>
      </c>
      <c r="BM183" s="170">
        <v>13</v>
      </c>
      <c r="BN183" s="12">
        <v>6.076388888888889E-3</v>
      </c>
      <c r="BO183" s="170">
        <v>1</v>
      </c>
      <c r="BP18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3" s="199" t="str">
        <f>IF(Tabelle2[[#This Row],[Spalte66]]&lt;5, 1, IF(Tabelle2[[#This Row],[Spalte66]]&gt;4, ""))</f>
        <v/>
      </c>
      <c r="BV18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3" s="191" t="str">
        <f>IF(Tabelle2[[#This Row],[Spalte72]]&lt;5, 1, IF(Tabelle2[[#This Row],[Spalte72]]&gt;4, ""))</f>
        <v/>
      </c>
      <c r="CB18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3" s="79" t="str">
        <f>IF(Tabelle2[[#This Row],[Spalte78]]&lt;5, 1, IF(Tabelle2[[#This Row],[Spalte78]]&gt;4, ""))</f>
        <v/>
      </c>
      <c r="CH18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3" s="225" t="str">
        <f>IF(Tabelle2[[#This Row],[Spalte84]]&lt;5, 1, IF(Tabelle2[[#This Row],[Spalte84]]&gt;4, ""))</f>
        <v/>
      </c>
    </row>
    <row r="184" spans="1:87" x14ac:dyDescent="0.2">
      <c r="A184" t="s">
        <v>835</v>
      </c>
      <c r="B184" s="89" t="s">
        <v>1037</v>
      </c>
      <c r="C18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8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4.0451388888888891E-2</v>
      </c>
      <c r="F184" s="9">
        <f>Tabelle2[[#This Row],[Spalte4]]/Tabelle2[[#This Row],[Spalte3]]</f>
        <v>4.0451388888888891E-2</v>
      </c>
      <c r="G18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8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4" s="196" t="str">
        <f>IF(Tabelle2[[#This Row],[Spalte11]]&lt;5, 1, IF(Tabelle2[[#This Row],[Spalte11]]&gt;4, ""))</f>
        <v/>
      </c>
      <c r="T18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4" s="198" t="str">
        <f>IF(Tabelle2[[#This Row],[Spalte6]]&lt;5, 1, IF(Tabelle2[[#This Row],[Spalte6]]&gt;4, ""))</f>
        <v/>
      </c>
      <c r="Z18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4" s="199" t="str">
        <f>IF(Tabelle2[[#This Row],[Spalte17]]&lt;5, 1, IF(Tabelle2[[#This Row],[Spalte17]]&gt;4, ""))</f>
        <v/>
      </c>
      <c r="AF18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4" s="200" t="str">
        <f>IF(Tabelle2[[#This Row],[Spalte25]]&lt;5, 1, IF(Tabelle2[[#This Row],[Spalte25]]&gt;4, ""))</f>
        <v/>
      </c>
      <c r="AL18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4" s="201" t="str">
        <f>IF(Tabelle2[[#This Row],[Spalte31]]&lt;5, 1, IF(Tabelle2[[#This Row],[Spalte31]]&gt;4, ""))</f>
        <v/>
      </c>
      <c r="AR18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4" s="202" t="str">
        <f>IF(Tabelle2[[#This Row],[Spalte37]]&lt;5, 1, IF(Tabelle2[[#This Row],[Spalte37]]&gt;4, ""))</f>
        <v/>
      </c>
      <c r="AT184" s="158"/>
      <c r="AX18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4" s="203" t="str">
        <f>IF(Tabelle2[[#This Row],[Spalte43]]&lt;5, 1, IF(Tabelle2[[#This Row],[Spalte43]]&gt;4, ""))</f>
        <v/>
      </c>
      <c r="BD18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4" s="204" t="str">
        <f>IF(Tabelle2[[#This Row],[Spalte49]]&lt;5, 1, IF(Tabelle2[[#This Row],[Spalte49]]&gt;4, ""))</f>
        <v/>
      </c>
      <c r="BF184" s="135"/>
      <c r="BJ18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4" s="185" t="str">
        <f>IF(Tabelle2[[#This Row],[Spalte60]]&lt;5, 1, IF(Tabelle2[[#This Row],[Spalte60]]&gt;4, ""))</f>
        <v/>
      </c>
      <c r="BL184" s="70">
        <v>2</v>
      </c>
      <c r="BM184" s="170">
        <v>33</v>
      </c>
      <c r="BN184" s="12">
        <v>4.0451388888888891E-2</v>
      </c>
      <c r="BO184" s="170">
        <v>1</v>
      </c>
      <c r="BP18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4" s="199" t="str">
        <f>IF(Tabelle2[[#This Row],[Spalte66]]&lt;5, 1, IF(Tabelle2[[#This Row],[Spalte66]]&gt;4, ""))</f>
        <v/>
      </c>
      <c r="BV18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4" s="191" t="str">
        <f>IF(Tabelle2[[#This Row],[Spalte72]]&lt;5, 1, IF(Tabelle2[[#This Row],[Spalte72]]&gt;4, ""))</f>
        <v/>
      </c>
      <c r="CB18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4" s="79" t="str">
        <f>IF(Tabelle2[[#This Row],[Spalte78]]&lt;5, 1, IF(Tabelle2[[#This Row],[Spalte78]]&gt;4, ""))</f>
        <v/>
      </c>
      <c r="CH18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4" s="225" t="str">
        <f>IF(Tabelle2[[#This Row],[Spalte84]]&lt;5, 1, IF(Tabelle2[[#This Row],[Spalte84]]&gt;4, ""))</f>
        <v/>
      </c>
    </row>
    <row r="185" spans="1:87" x14ac:dyDescent="0.2">
      <c r="A185" s="6" t="s">
        <v>835</v>
      </c>
      <c r="B185" s="89" t="s">
        <v>852</v>
      </c>
      <c r="C18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8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5.3935185185185188E-3</v>
      </c>
      <c r="F185" s="9">
        <f>Tabelle2[[#This Row],[Spalte4]]/Tabelle2[[#This Row],[Spalte3]]</f>
        <v>5.3935185185185188E-3</v>
      </c>
      <c r="G18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8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5" s="44" t="str">
        <f>IF(Tabelle2[[#This Row],[Spalte11]]&lt;5, 1, IF(Tabelle2[[#This Row],[Spalte11]]&gt;4, ""))</f>
        <v/>
      </c>
      <c r="T18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5" s="40" t="str">
        <f>IF(Tabelle2[[#This Row],[Spalte6]]&lt;5, 1, IF(Tabelle2[[#This Row],[Spalte6]]&gt;4, ""))</f>
        <v/>
      </c>
      <c r="Z18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5" s="65" t="str">
        <f>IF(Tabelle2[[#This Row],[Spalte17]]&lt;5, 1, IF(Tabelle2[[#This Row],[Spalte17]]&gt;4, ""))</f>
        <v/>
      </c>
      <c r="AB185" s="84" t="s">
        <v>962</v>
      </c>
      <c r="AC185" s="173">
        <v>8</v>
      </c>
      <c r="AD185" s="85">
        <v>5.3935185185185188E-3</v>
      </c>
      <c r="AE185" s="86">
        <v>0</v>
      </c>
      <c r="AF18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5" s="80" t="str">
        <f>IF(Tabelle2[[#This Row],[Spalte25]]&lt;5, 1, IF(Tabelle2[[#This Row],[Spalte25]]&gt;4, ""))</f>
        <v/>
      </c>
      <c r="AL18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5" s="155" t="str">
        <f>IF(Tabelle2[[#This Row],[Spalte31]]&lt;5, 1, IF(Tabelle2[[#This Row],[Spalte31]]&gt;4, ""))</f>
        <v/>
      </c>
      <c r="AR18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5" s="112" t="str">
        <f>IF(Tabelle2[[#This Row],[Spalte37]]&lt;5, 1, IF(Tabelle2[[#This Row],[Spalte37]]&gt;4, ""))</f>
        <v/>
      </c>
      <c r="AT185" s="158"/>
      <c r="AX18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5" s="120" t="str">
        <f>IF(Tabelle2[[#This Row],[Spalte43]]&lt;5, 1, IF(Tabelle2[[#This Row],[Spalte43]]&gt;4, ""))</f>
        <v/>
      </c>
      <c r="BD18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5" s="128" t="str">
        <f>IF(Tabelle2[[#This Row],[Spalte49]]&lt;5, 1, IF(Tabelle2[[#This Row],[Spalte49]]&gt;4, ""))</f>
        <v/>
      </c>
      <c r="BF185" s="135"/>
      <c r="BJ18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5" s="137" t="str">
        <f>IF(Tabelle2[[#This Row],[Spalte60]]&lt;5, 1, IF(Tabelle2[[#This Row],[Spalte60]]&gt;4, ""))</f>
        <v/>
      </c>
      <c r="BP18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5" s="65" t="str">
        <f>IF(Tabelle2[[#This Row],[Spalte66]]&lt;5, 1, IF(Tabelle2[[#This Row],[Spalte66]]&gt;4, ""))</f>
        <v/>
      </c>
      <c r="BV18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5" s="190" t="str">
        <f>IF(Tabelle2[[#This Row],[Spalte72]]&lt;5, 1, IF(Tabelle2[[#This Row],[Spalte72]]&gt;4, ""))</f>
        <v/>
      </c>
      <c r="CB18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5" s="35" t="str">
        <f>IF(Tabelle2[[#This Row],[Spalte78]]&lt;5, 1, IF(Tabelle2[[#This Row],[Spalte78]]&gt;4, ""))</f>
        <v/>
      </c>
      <c r="CH18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5" s="221" t="str">
        <f>IF(Tabelle2[[#This Row],[Spalte84]]&lt;5, 1, IF(Tabelle2[[#This Row],[Spalte84]]&gt;4, ""))</f>
        <v/>
      </c>
    </row>
    <row r="186" spans="1:87" x14ac:dyDescent="0.2">
      <c r="A186" t="s">
        <v>835</v>
      </c>
      <c r="B186" s="89" t="s">
        <v>1103</v>
      </c>
      <c r="C18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18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9.0277777777777784E-4</v>
      </c>
      <c r="F186" s="9">
        <f>Tabelle2[[#This Row],[Spalte4]]/Tabelle2[[#This Row],[Spalte3]]</f>
        <v>9.0277777777777784E-4</v>
      </c>
      <c r="G18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8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6" s="196" t="str">
        <f>IF(Tabelle2[[#This Row],[Spalte11]]&lt;5, 1, IF(Tabelle2[[#This Row],[Spalte11]]&gt;4, ""))</f>
        <v/>
      </c>
      <c r="T18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6" s="198" t="str">
        <f>IF(Tabelle2[[#This Row],[Spalte6]]&lt;5, 1, IF(Tabelle2[[#This Row],[Spalte6]]&gt;4, ""))</f>
        <v/>
      </c>
      <c r="Z18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6" s="199" t="str">
        <f>IF(Tabelle2[[#This Row],[Spalte17]]&lt;5, 1, IF(Tabelle2[[#This Row],[Spalte17]]&gt;4, ""))</f>
        <v/>
      </c>
      <c r="AF18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6" s="200" t="str">
        <f>IF(Tabelle2[[#This Row],[Spalte25]]&lt;5, 1, IF(Tabelle2[[#This Row],[Spalte25]]&gt;4, ""))</f>
        <v/>
      </c>
      <c r="AL18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6" s="201" t="str">
        <f>IF(Tabelle2[[#This Row],[Spalte31]]&lt;5, 1, IF(Tabelle2[[#This Row],[Spalte31]]&gt;4, ""))</f>
        <v/>
      </c>
      <c r="AR18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6" s="202" t="str">
        <f>IF(Tabelle2[[#This Row],[Spalte37]]&lt;5, 1, IF(Tabelle2[[#This Row],[Spalte37]]&gt;4, ""))</f>
        <v/>
      </c>
      <c r="AT186" s="158"/>
      <c r="AX18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6" s="203" t="str">
        <f>IF(Tabelle2[[#This Row],[Spalte43]]&lt;5, 1, IF(Tabelle2[[#This Row],[Spalte43]]&gt;4, ""))</f>
        <v/>
      </c>
      <c r="BD18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6" s="204" t="str">
        <f>IF(Tabelle2[[#This Row],[Spalte49]]&lt;5, 1, IF(Tabelle2[[#This Row],[Spalte49]]&gt;4, ""))</f>
        <v/>
      </c>
      <c r="BF186" s="135"/>
      <c r="BJ18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6" s="185" t="str">
        <f>IF(Tabelle2[[#This Row],[Spalte60]]&lt;5, 1, IF(Tabelle2[[#This Row],[Spalte60]]&gt;4, ""))</f>
        <v/>
      </c>
      <c r="BP18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6" s="199" t="str">
        <f>IF(Tabelle2[[#This Row],[Spalte66]]&lt;5, 1, IF(Tabelle2[[#This Row],[Spalte66]]&gt;4, ""))</f>
        <v/>
      </c>
      <c r="BV18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6" s="191" t="str">
        <f>IF(Tabelle2[[#This Row],[Spalte72]]&lt;5, 1, IF(Tabelle2[[#This Row],[Spalte72]]&gt;4, ""))</f>
        <v/>
      </c>
      <c r="CB18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6" s="79" t="str">
        <f>IF(Tabelle2[[#This Row],[Spalte78]]&lt;5, 1, IF(Tabelle2[[#This Row],[Spalte78]]&gt;4, ""))</f>
        <v/>
      </c>
      <c r="CD186" s="229">
        <v>35</v>
      </c>
      <c r="CE186" s="226">
        <v>25</v>
      </c>
      <c r="CF186" s="227">
        <v>9.0277777777777784E-4</v>
      </c>
      <c r="CG186" s="226">
        <v>0</v>
      </c>
      <c r="CH18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6" s="225" t="str">
        <f>IF(Tabelle2[[#This Row],[Spalte84]]&lt;5, 1, IF(Tabelle2[[#This Row],[Spalte84]]&gt;4, ""))</f>
        <v/>
      </c>
    </row>
    <row r="187" spans="1:87" x14ac:dyDescent="0.2">
      <c r="A187" t="s">
        <v>836</v>
      </c>
      <c r="B187" s="89" t="s">
        <v>872</v>
      </c>
      <c r="C18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8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7.4884259259259262E-3</v>
      </c>
      <c r="F187" s="9">
        <f>Tabelle2[[#This Row],[Spalte4]]/Tabelle2[[#This Row],[Spalte3]]</f>
        <v>7.4884259259259262E-3</v>
      </c>
      <c r="G18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18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7" s="44" t="str">
        <f>IF(Tabelle2[[#This Row],[Spalte11]]&lt;5, 1, IF(Tabelle2[[#This Row],[Spalte11]]&gt;4, ""))</f>
        <v/>
      </c>
      <c r="T18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7" s="40" t="str">
        <f>IF(Tabelle2[[#This Row],[Spalte6]]&lt;5, 1, IF(Tabelle2[[#This Row],[Spalte6]]&gt;4, ""))</f>
        <v/>
      </c>
      <c r="Z18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7" s="65" t="str">
        <f>IF(Tabelle2[[#This Row],[Spalte17]]&lt;5, 1, IF(Tabelle2[[#This Row],[Spalte17]]&gt;4, ""))</f>
        <v/>
      </c>
      <c r="AB187" s="84" t="s">
        <v>1010</v>
      </c>
      <c r="AC187" s="173">
        <v>6</v>
      </c>
      <c r="AD187" s="85">
        <v>7.4884259259259262E-3</v>
      </c>
      <c r="AE187" s="86">
        <v>3</v>
      </c>
      <c r="AF18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7" s="80" t="str">
        <f>IF(Tabelle2[[#This Row],[Spalte25]]&lt;5, 1, IF(Tabelle2[[#This Row],[Spalte25]]&gt;4, ""))</f>
        <v/>
      </c>
      <c r="AL18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7" s="155" t="str">
        <f>IF(Tabelle2[[#This Row],[Spalte31]]&lt;5, 1, IF(Tabelle2[[#This Row],[Spalte31]]&gt;4, ""))</f>
        <v/>
      </c>
      <c r="AR18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7" s="112" t="str">
        <f>IF(Tabelle2[[#This Row],[Spalte37]]&lt;5, 1, IF(Tabelle2[[#This Row],[Spalte37]]&gt;4, ""))</f>
        <v/>
      </c>
      <c r="AT187" s="158"/>
      <c r="AX18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7" s="120" t="str">
        <f>IF(Tabelle2[[#This Row],[Spalte43]]&lt;5, 1, IF(Tabelle2[[#This Row],[Spalte43]]&gt;4, ""))</f>
        <v/>
      </c>
      <c r="BD18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7" s="128" t="str">
        <f>IF(Tabelle2[[#This Row],[Spalte49]]&lt;5, 1, IF(Tabelle2[[#This Row],[Spalte49]]&gt;4, ""))</f>
        <v/>
      </c>
      <c r="BF187" s="135"/>
      <c r="BJ18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7" s="137" t="str">
        <f>IF(Tabelle2[[#This Row],[Spalte60]]&lt;5, 1, IF(Tabelle2[[#This Row],[Spalte60]]&gt;4, ""))</f>
        <v/>
      </c>
      <c r="BP18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7" s="65" t="str">
        <f>IF(Tabelle2[[#This Row],[Spalte66]]&lt;5, 1, IF(Tabelle2[[#This Row],[Spalte66]]&gt;4, ""))</f>
        <v/>
      </c>
      <c r="BV18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7" s="190" t="str">
        <f>IF(Tabelle2[[#This Row],[Spalte72]]&lt;5, 1, IF(Tabelle2[[#This Row],[Spalte72]]&gt;4, ""))</f>
        <v/>
      </c>
      <c r="CB18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7" s="35" t="str">
        <f>IF(Tabelle2[[#This Row],[Spalte78]]&lt;5, 1, IF(Tabelle2[[#This Row],[Spalte78]]&gt;4, ""))</f>
        <v/>
      </c>
      <c r="CH18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7" s="221" t="str">
        <f>IF(Tabelle2[[#This Row],[Spalte84]]&lt;5, 1, IF(Tabelle2[[#This Row],[Spalte84]]&gt;4, ""))</f>
        <v/>
      </c>
    </row>
    <row r="188" spans="1:87" x14ac:dyDescent="0.2">
      <c r="A188" t="s">
        <v>835</v>
      </c>
      <c r="B188" s="89" t="s">
        <v>893</v>
      </c>
      <c r="C18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8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8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5.5208333333333333E-3</v>
      </c>
      <c r="F188" s="9">
        <f>Tabelle2[[#This Row],[Spalte4]]/Tabelle2[[#This Row],[Spalte3]]</f>
        <v>5.5208333333333333E-3</v>
      </c>
      <c r="G18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8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8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8" s="44" t="str">
        <f>IF(Tabelle2[[#This Row],[Spalte11]]&lt;5, 1, IF(Tabelle2[[#This Row],[Spalte11]]&gt;4, ""))</f>
        <v/>
      </c>
      <c r="T18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8" s="40" t="str">
        <f>IF(Tabelle2[[#This Row],[Spalte6]]&lt;5, 1, IF(Tabelle2[[#This Row],[Spalte6]]&gt;4, ""))</f>
        <v/>
      </c>
      <c r="Z18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8" s="65" t="str">
        <f>IF(Tabelle2[[#This Row],[Spalte17]]&lt;5, 1, IF(Tabelle2[[#This Row],[Spalte17]]&gt;4, ""))</f>
        <v/>
      </c>
      <c r="AF18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8" s="80" t="str">
        <f>IF(Tabelle2[[#This Row],[Spalte25]]&lt;5, 1, IF(Tabelle2[[#This Row],[Spalte25]]&gt;4, ""))</f>
        <v/>
      </c>
      <c r="AH188" s="106">
        <v>11</v>
      </c>
      <c r="AI188" s="99">
        <v>7</v>
      </c>
      <c r="AJ188" s="100">
        <v>5.5208333333333333E-3</v>
      </c>
      <c r="AK188" s="99">
        <v>0</v>
      </c>
      <c r="AL18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8" s="155" t="str">
        <f>IF(Tabelle2[[#This Row],[Spalte31]]&lt;5, 1, IF(Tabelle2[[#This Row],[Spalte31]]&gt;4, ""))</f>
        <v/>
      </c>
      <c r="AR18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8" s="112" t="str">
        <f>IF(Tabelle2[[#This Row],[Spalte37]]&lt;5, 1, IF(Tabelle2[[#This Row],[Spalte37]]&gt;4, ""))</f>
        <v/>
      </c>
      <c r="AT188" s="158"/>
      <c r="AX18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8" s="120" t="str">
        <f>IF(Tabelle2[[#This Row],[Spalte43]]&lt;5, 1, IF(Tabelle2[[#This Row],[Spalte43]]&gt;4, ""))</f>
        <v/>
      </c>
      <c r="BD18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8" s="128" t="str">
        <f>IF(Tabelle2[[#This Row],[Spalte49]]&lt;5, 1, IF(Tabelle2[[#This Row],[Spalte49]]&gt;4, ""))</f>
        <v/>
      </c>
      <c r="BF188" s="135"/>
      <c r="BJ18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8" s="137" t="str">
        <f>IF(Tabelle2[[#This Row],[Spalte60]]&lt;5, 1, IF(Tabelle2[[#This Row],[Spalte60]]&gt;4, ""))</f>
        <v/>
      </c>
      <c r="BP18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8" s="65" t="str">
        <f>IF(Tabelle2[[#This Row],[Spalte66]]&lt;5, 1, IF(Tabelle2[[#This Row],[Spalte66]]&gt;4, ""))</f>
        <v/>
      </c>
      <c r="BV18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8" s="190" t="str">
        <f>IF(Tabelle2[[#This Row],[Spalte72]]&lt;5, 1, IF(Tabelle2[[#This Row],[Spalte72]]&gt;4, ""))</f>
        <v/>
      </c>
      <c r="CB18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8" s="35" t="str">
        <f>IF(Tabelle2[[#This Row],[Spalte78]]&lt;5, 1, IF(Tabelle2[[#This Row],[Spalte78]]&gt;4, ""))</f>
        <v/>
      </c>
      <c r="CH18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8" s="221" t="str">
        <f>IF(Tabelle2[[#This Row],[Spalte84]]&lt;5, 1, IF(Tabelle2[[#This Row],[Spalte84]]&gt;4, ""))</f>
        <v/>
      </c>
    </row>
    <row r="189" spans="1:87" x14ac:dyDescent="0.2">
      <c r="A189" t="s">
        <v>835</v>
      </c>
      <c r="B189" s="89" t="s">
        <v>763</v>
      </c>
      <c r="C18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8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8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2.3275462962962963E-2</v>
      </c>
      <c r="F189" s="9">
        <f>Tabelle2[[#This Row],[Spalte4]]/Tabelle2[[#This Row],[Spalte3]]</f>
        <v>1.1637731481481482E-2</v>
      </c>
      <c r="G18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18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8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189" s="30"/>
      <c r="L189" s="30"/>
      <c r="M189" s="30"/>
      <c r="N18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89" s="44" t="str">
        <f>IF(Tabelle2[[#This Row],[Spalte11]]&lt;5, 1, IF(Tabelle2[[#This Row],[Spalte11]]&gt;4, ""))</f>
        <v/>
      </c>
      <c r="P189" s="54">
        <v>1</v>
      </c>
      <c r="Q189" s="168">
        <v>18</v>
      </c>
      <c r="R189" s="33">
        <v>1.503472222222222E-2</v>
      </c>
      <c r="S189" s="31">
        <v>3</v>
      </c>
      <c r="T18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89" s="50" t="str">
        <f>IF(Tabelle2[[#This Row],[Spalte6]]&lt;5, 1, IF(Tabelle2[[#This Row],[Spalte6]]&gt;4, ""))</f>
        <v/>
      </c>
      <c r="V189" s="70">
        <v>4</v>
      </c>
      <c r="W189" s="170">
        <v>7</v>
      </c>
      <c r="X189" s="12">
        <v>8.2407407407407412E-3</v>
      </c>
      <c r="Y189" s="13">
        <v>1</v>
      </c>
      <c r="Z18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89" s="65" t="str">
        <f>IF(Tabelle2[[#This Row],[Spalte17]]&lt;5, 1, IF(Tabelle2[[#This Row],[Spalte17]]&gt;4, ""))</f>
        <v/>
      </c>
      <c r="AF18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89" s="80" t="str">
        <f>IF(Tabelle2[[#This Row],[Spalte25]]&lt;5, 1, IF(Tabelle2[[#This Row],[Spalte25]]&gt;4, ""))</f>
        <v/>
      </c>
      <c r="AL18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89" s="155" t="str">
        <f>IF(Tabelle2[[#This Row],[Spalte31]]&lt;5, 1, IF(Tabelle2[[#This Row],[Spalte31]]&gt;4, ""))</f>
        <v/>
      </c>
      <c r="AR18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89" s="112" t="str">
        <f>IF(Tabelle2[[#This Row],[Spalte37]]&lt;5, 1, IF(Tabelle2[[#This Row],[Spalte37]]&gt;4, ""))</f>
        <v/>
      </c>
      <c r="AT189" s="158"/>
      <c r="AX18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89" s="120" t="str">
        <f>IF(Tabelle2[[#This Row],[Spalte43]]&lt;5, 1, IF(Tabelle2[[#This Row],[Spalte43]]&gt;4, ""))</f>
        <v/>
      </c>
      <c r="BD18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89" s="128" t="str">
        <f>IF(Tabelle2[[#This Row],[Spalte49]]&lt;5, 1, IF(Tabelle2[[#This Row],[Spalte49]]&gt;4, ""))</f>
        <v/>
      </c>
      <c r="BF189" s="135"/>
      <c r="BJ18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89" s="137" t="str">
        <f>IF(Tabelle2[[#This Row],[Spalte60]]&lt;5, 1, IF(Tabelle2[[#This Row],[Spalte60]]&gt;4, ""))</f>
        <v/>
      </c>
      <c r="BP18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89" s="65" t="str">
        <f>IF(Tabelle2[[#This Row],[Spalte66]]&lt;5, 1, IF(Tabelle2[[#This Row],[Spalte66]]&gt;4, ""))</f>
        <v/>
      </c>
      <c r="BV18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89" s="190" t="str">
        <f>IF(Tabelle2[[#This Row],[Spalte72]]&lt;5, 1, IF(Tabelle2[[#This Row],[Spalte72]]&gt;4, ""))</f>
        <v/>
      </c>
      <c r="CB18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89" s="35" t="str">
        <f>IF(Tabelle2[[#This Row],[Spalte78]]&lt;5, 1, IF(Tabelle2[[#This Row],[Spalte78]]&gt;4, ""))</f>
        <v/>
      </c>
      <c r="CH18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89" s="221" t="str">
        <f>IF(Tabelle2[[#This Row],[Spalte84]]&lt;5, 1, IF(Tabelle2[[#This Row],[Spalte84]]&gt;4, ""))</f>
        <v/>
      </c>
    </row>
    <row r="190" spans="1:87" x14ac:dyDescent="0.2">
      <c r="B190" s="87" t="s">
        <v>12</v>
      </c>
      <c r="K190" s="30"/>
      <c r="L190" s="34"/>
      <c r="M190" s="30"/>
      <c r="N19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0" s="44" t="str">
        <f>IF(Tabelle2[[#This Row],[Spalte11]]&lt;5, 1, IF(Tabelle2[[#This Row],[Spalte11]]&gt;4, ""))</f>
        <v/>
      </c>
      <c r="Q190" s="32"/>
      <c r="R190" s="32"/>
      <c r="S190" s="32"/>
      <c r="T19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0" s="50" t="str">
        <f>IF(Tabelle2[[#This Row],[Spalte6]]&lt;5, 1, IF(Tabelle2[[#This Row],[Spalte6]]&gt;4, ""))</f>
        <v/>
      </c>
      <c r="Z19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0" s="65" t="str">
        <f>IF(Tabelle2[[#This Row],[Spalte17]]&lt;5, 1, IF(Tabelle2[[#This Row],[Spalte17]]&gt;4, ""))</f>
        <v/>
      </c>
      <c r="AF19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0" s="80" t="str">
        <f>IF(Tabelle2[[#This Row],[Spalte25]]&lt;5, 1, IF(Tabelle2[[#This Row],[Spalte25]]&gt;4, ""))</f>
        <v/>
      </c>
      <c r="AL19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0" s="155" t="str">
        <f>IF(Tabelle2[[#This Row],[Spalte31]]&lt;5, 1, IF(Tabelle2[[#This Row],[Spalte31]]&gt;4, ""))</f>
        <v/>
      </c>
      <c r="AR19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0" s="112" t="str">
        <f>IF(Tabelle2[[#This Row],[Spalte37]]&lt;5, 1, IF(Tabelle2[[#This Row],[Spalte37]]&gt;4, ""))</f>
        <v/>
      </c>
      <c r="AT190" s="158"/>
      <c r="AX19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0" s="120" t="str">
        <f>IF(Tabelle2[[#This Row],[Spalte43]]&lt;5, 1, IF(Tabelle2[[#This Row],[Spalte43]]&gt;4, ""))</f>
        <v/>
      </c>
      <c r="BD19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0" s="128" t="str">
        <f>IF(Tabelle2[[#This Row],[Spalte49]]&lt;5, 1, IF(Tabelle2[[#This Row],[Spalte49]]&gt;4, ""))</f>
        <v/>
      </c>
      <c r="BF190" s="135"/>
      <c r="BJ19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0" s="137" t="str">
        <f>IF(Tabelle2[[#This Row],[Spalte60]]&lt;5, 1, IF(Tabelle2[[#This Row],[Spalte60]]&gt;4, ""))</f>
        <v/>
      </c>
      <c r="BP19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0" s="65" t="str">
        <f>IF(Tabelle2[[#This Row],[Spalte66]]&lt;5, 1, IF(Tabelle2[[#This Row],[Spalte66]]&gt;4, ""))</f>
        <v/>
      </c>
      <c r="BV19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0" s="190" t="str">
        <f>IF(Tabelle2[[#This Row],[Spalte72]]&lt;5, 1, IF(Tabelle2[[#This Row],[Spalte72]]&gt;4, ""))</f>
        <v/>
      </c>
      <c r="CB19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0" s="35" t="str">
        <f>IF(Tabelle2[[#This Row],[Spalte78]]&lt;5, 1, IF(Tabelle2[[#This Row],[Spalte78]]&gt;4, ""))</f>
        <v/>
      </c>
      <c r="CH19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0" s="221" t="str">
        <f>IF(Tabelle2[[#This Row],[Spalte84]]&lt;5, 1, IF(Tabelle2[[#This Row],[Spalte84]]&gt;4, ""))</f>
        <v/>
      </c>
    </row>
    <row r="191" spans="1:87" x14ac:dyDescent="0.2">
      <c r="A191" t="s">
        <v>835</v>
      </c>
      <c r="B191" s="89" t="s">
        <v>913</v>
      </c>
      <c r="C19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8</v>
      </c>
      <c r="D19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19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0.11886574074074076</v>
      </c>
      <c r="F191" s="9">
        <f>Tabelle2[[#This Row],[Spalte4]]/Tabelle2[[#This Row],[Spalte3]]</f>
        <v>1.4858217592592595E-2</v>
      </c>
      <c r="G19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15</v>
      </c>
      <c r="H19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7</v>
      </c>
      <c r="I19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5</v>
      </c>
      <c r="N19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1" s="44" t="str">
        <f>IF(Tabelle2[[#This Row],[Spalte11]]&lt;5, 1, IF(Tabelle2[[#This Row],[Spalte11]]&gt;4, ""))</f>
        <v/>
      </c>
      <c r="T19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1" s="40" t="str">
        <f>IF(Tabelle2[[#This Row],[Spalte6]]&lt;5, 1, IF(Tabelle2[[#This Row],[Spalte6]]&gt;4, ""))</f>
        <v/>
      </c>
      <c r="Z19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1" s="65" t="str">
        <f>IF(Tabelle2[[#This Row],[Spalte17]]&lt;5, 1, IF(Tabelle2[[#This Row],[Spalte17]]&gt;4, ""))</f>
        <v/>
      </c>
      <c r="AB191" s="84" t="s">
        <v>975</v>
      </c>
      <c r="AC191" s="173">
        <v>12</v>
      </c>
      <c r="AD191" s="85">
        <v>8.3449074074074068E-3</v>
      </c>
      <c r="AE191" s="86">
        <v>0</v>
      </c>
      <c r="AF19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1" s="80" t="str">
        <f>IF(Tabelle2[[#This Row],[Spalte25]]&lt;5, 1, IF(Tabelle2[[#This Row],[Spalte25]]&gt;4, ""))</f>
        <v/>
      </c>
      <c r="AL19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1" s="155" t="str">
        <f>IF(Tabelle2[[#This Row],[Spalte31]]&lt;5, 1, IF(Tabelle2[[#This Row],[Spalte31]]&gt;4, ""))</f>
        <v/>
      </c>
      <c r="AN191" s="143">
        <v>25</v>
      </c>
      <c r="AO191" s="145">
        <v>29</v>
      </c>
      <c r="AP191" s="144">
        <v>1.7060185185185185E-2</v>
      </c>
      <c r="AQ191" s="145">
        <v>3</v>
      </c>
      <c r="AR191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4</v>
      </c>
      <c r="AS191" s="112">
        <f>IF(Tabelle2[[#This Row],[Spalte37]]&lt;5, 1, IF(Tabelle2[[#This Row],[Spalte37]]&gt;4, ""))</f>
        <v>1</v>
      </c>
      <c r="AT191" s="161">
        <v>31</v>
      </c>
      <c r="AU191" s="156">
        <v>29</v>
      </c>
      <c r="AV191" s="157">
        <v>6.215277777777777E-3</v>
      </c>
      <c r="AW191" s="156">
        <v>1</v>
      </c>
      <c r="AX191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6</v>
      </c>
      <c r="AY191" s="120" t="str">
        <f>IF(Tabelle2[[#This Row],[Spalte43]]&lt;5, 1, IF(Tabelle2[[#This Row],[Spalte43]]&gt;4, ""))</f>
        <v/>
      </c>
      <c r="AZ191" s="162">
        <v>5</v>
      </c>
      <c r="BA191" s="159">
        <v>29</v>
      </c>
      <c r="BB191" s="160">
        <v>3.246527777777778E-2</v>
      </c>
      <c r="BC191" s="159">
        <v>3</v>
      </c>
      <c r="BD191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2</v>
      </c>
      <c r="BE191" s="128">
        <f>IF(Tabelle2[[#This Row],[Spalte49]]&lt;5, 1, IF(Tabelle2[[#This Row],[Spalte49]]&gt;4, ""))</f>
        <v>1</v>
      </c>
      <c r="BF191" s="135"/>
      <c r="BJ19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1" s="137" t="str">
        <f>IF(Tabelle2[[#This Row],[Spalte60]]&lt;5, 1, IF(Tabelle2[[#This Row],[Spalte60]]&gt;4, ""))</f>
        <v/>
      </c>
      <c r="BL191" s="70">
        <v>41</v>
      </c>
      <c r="BM191" s="170">
        <v>46</v>
      </c>
      <c r="BN191" s="12">
        <v>1.7824074074074072E-2</v>
      </c>
      <c r="BO191" s="170">
        <v>2</v>
      </c>
      <c r="BP191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2</v>
      </c>
      <c r="BQ191" s="65">
        <f>IF(Tabelle2[[#This Row],[Spalte66]]&lt;5, 1, IF(Tabelle2[[#This Row],[Spalte66]]&gt;4, ""))</f>
        <v>1</v>
      </c>
      <c r="BR191" s="211">
        <v>28</v>
      </c>
      <c r="BS191" s="209">
        <v>30</v>
      </c>
      <c r="BT191" s="208">
        <v>1.7523148148148149E-2</v>
      </c>
      <c r="BU191" s="209">
        <v>4</v>
      </c>
      <c r="BV191" s="190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3</v>
      </c>
      <c r="BW191" s="190">
        <f>IF(Tabelle2[[#This Row],[Spalte72]]&lt;5, 1, IF(Tabelle2[[#This Row],[Spalte72]]&gt;4, ""))</f>
        <v>1</v>
      </c>
      <c r="BX191" s="84">
        <v>21</v>
      </c>
      <c r="BY191" s="174">
        <v>21</v>
      </c>
      <c r="BZ191" s="85">
        <v>7.4189814814814821E-3</v>
      </c>
      <c r="CA191" s="173">
        <v>0</v>
      </c>
      <c r="CB191" s="35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5</v>
      </c>
      <c r="CC191" s="35" t="str">
        <f>IF(Tabelle2[[#This Row],[Spalte78]]&lt;5, 1, IF(Tabelle2[[#This Row],[Spalte78]]&gt;4, ""))</f>
        <v/>
      </c>
      <c r="CD191" s="229">
        <v>27</v>
      </c>
      <c r="CE191" s="226">
        <v>34</v>
      </c>
      <c r="CF191" s="227">
        <v>1.2013888888888888E-2</v>
      </c>
      <c r="CG191" s="226">
        <v>2</v>
      </c>
      <c r="CH191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3</v>
      </c>
      <c r="CI191" s="221">
        <f>IF(Tabelle2[[#This Row],[Spalte84]]&lt;5, 1, IF(Tabelle2[[#This Row],[Spalte84]]&gt;4, ""))</f>
        <v>1</v>
      </c>
    </row>
    <row r="192" spans="1:87" x14ac:dyDescent="0.2">
      <c r="A192" t="s">
        <v>835</v>
      </c>
      <c r="B192" s="88" t="s">
        <v>61</v>
      </c>
      <c r="C19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9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2.3148148148148146E-4</v>
      </c>
      <c r="F192" s="9">
        <f>Tabelle2[[#This Row],[Spalte4]]/Tabelle2[[#This Row],[Spalte3]]</f>
        <v>2.3148148148148146E-4</v>
      </c>
      <c r="G19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9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9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92" s="45">
        <v>29</v>
      </c>
      <c r="K192" s="166">
        <v>26</v>
      </c>
      <c r="L192" s="46">
        <v>2.3148148148148146E-4</v>
      </c>
      <c r="M192" s="30">
        <v>0</v>
      </c>
      <c r="N192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5</v>
      </c>
      <c r="O192" s="44" t="str">
        <f>IF(Tabelle2[[#This Row],[Spalte11]]&lt;5, 1, IF(Tabelle2[[#This Row],[Spalte11]]&gt;4, ""))</f>
        <v/>
      </c>
      <c r="Q192" s="32"/>
      <c r="R192" s="32"/>
      <c r="S192" s="31"/>
      <c r="T192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2" s="56" t="str">
        <f>IF(Tabelle2[[#This Row],[Spalte6]]&lt;5, 1, IF(Tabelle2[[#This Row],[Spalte6]]&gt;4, ""))</f>
        <v/>
      </c>
      <c r="Z19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2" s="65" t="str">
        <f>IF(Tabelle2[[#This Row],[Spalte17]]&lt;5, 1, IF(Tabelle2[[#This Row],[Spalte17]]&gt;4, ""))</f>
        <v/>
      </c>
      <c r="AF19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2" s="80" t="str">
        <f>IF(Tabelle2[[#This Row],[Spalte25]]&lt;5, 1, IF(Tabelle2[[#This Row],[Spalte25]]&gt;4, ""))</f>
        <v/>
      </c>
      <c r="AL19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2" s="155" t="str">
        <f>IF(Tabelle2[[#This Row],[Spalte31]]&lt;5, 1, IF(Tabelle2[[#This Row],[Spalte31]]&gt;4, ""))</f>
        <v/>
      </c>
      <c r="AR19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2" s="112" t="str">
        <f>IF(Tabelle2[[#This Row],[Spalte37]]&lt;5, 1, IF(Tabelle2[[#This Row],[Spalte37]]&gt;4, ""))</f>
        <v/>
      </c>
      <c r="AT192" s="158"/>
      <c r="AX19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2" s="120" t="str">
        <f>IF(Tabelle2[[#This Row],[Spalte43]]&lt;5, 1, IF(Tabelle2[[#This Row],[Spalte43]]&gt;4, ""))</f>
        <v/>
      </c>
      <c r="BD19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2" s="128" t="str">
        <f>IF(Tabelle2[[#This Row],[Spalte49]]&lt;5, 1, IF(Tabelle2[[#This Row],[Spalte49]]&gt;4, ""))</f>
        <v/>
      </c>
      <c r="BF192" s="135"/>
      <c r="BJ19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2" s="137" t="str">
        <f>IF(Tabelle2[[#This Row],[Spalte60]]&lt;5, 1, IF(Tabelle2[[#This Row],[Spalte60]]&gt;4, ""))</f>
        <v/>
      </c>
      <c r="BP19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2" s="65" t="str">
        <f>IF(Tabelle2[[#This Row],[Spalte66]]&lt;5, 1, IF(Tabelle2[[#This Row],[Spalte66]]&gt;4, ""))</f>
        <v/>
      </c>
      <c r="BV19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2" s="190" t="str">
        <f>IF(Tabelle2[[#This Row],[Spalte72]]&lt;5, 1, IF(Tabelle2[[#This Row],[Spalte72]]&gt;4, ""))</f>
        <v/>
      </c>
      <c r="CB19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2" s="35" t="str">
        <f>IF(Tabelle2[[#This Row],[Spalte78]]&lt;5, 1, IF(Tabelle2[[#This Row],[Spalte78]]&gt;4, ""))</f>
        <v/>
      </c>
      <c r="CH19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2" s="221" t="str">
        <f>IF(Tabelle2[[#This Row],[Spalte84]]&lt;5, 1, IF(Tabelle2[[#This Row],[Spalte84]]&gt;4, ""))</f>
        <v/>
      </c>
    </row>
    <row r="193" spans="1:87" x14ac:dyDescent="0.2">
      <c r="A193" t="s">
        <v>835</v>
      </c>
      <c r="B193" s="89" t="s">
        <v>903</v>
      </c>
      <c r="C19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19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1.5162037037037036E-3</v>
      </c>
      <c r="F193" s="9">
        <f>Tabelle2[[#This Row],[Spalte4]]/Tabelle2[[#This Row],[Spalte3]]</f>
        <v>1.5162037037037036E-3</v>
      </c>
      <c r="G19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9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9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9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3" s="44" t="str">
        <f>IF(Tabelle2[[#This Row],[Spalte11]]&lt;5, 1, IF(Tabelle2[[#This Row],[Spalte11]]&gt;4, ""))</f>
        <v/>
      </c>
      <c r="T19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3" s="40" t="str">
        <f>IF(Tabelle2[[#This Row],[Spalte6]]&lt;5, 1, IF(Tabelle2[[#This Row],[Spalte6]]&gt;4, ""))</f>
        <v/>
      </c>
      <c r="Z19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3" s="65" t="str">
        <f>IF(Tabelle2[[#This Row],[Spalte17]]&lt;5, 1, IF(Tabelle2[[#This Row],[Spalte17]]&gt;4, ""))</f>
        <v/>
      </c>
      <c r="AF19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3" s="80" t="str">
        <f>IF(Tabelle2[[#This Row],[Spalte25]]&lt;5, 1, IF(Tabelle2[[#This Row],[Spalte25]]&gt;4, ""))</f>
        <v/>
      </c>
      <c r="AH193" s="106">
        <v>29</v>
      </c>
      <c r="AI193" s="99">
        <v>22</v>
      </c>
      <c r="AJ193" s="100">
        <v>1.5162037037037036E-3</v>
      </c>
      <c r="AK193" s="99">
        <v>1</v>
      </c>
      <c r="AL19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3" s="155" t="str">
        <f>IF(Tabelle2[[#This Row],[Spalte31]]&lt;5, 1, IF(Tabelle2[[#This Row],[Spalte31]]&gt;4, ""))</f>
        <v/>
      </c>
      <c r="AR19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3" s="112" t="str">
        <f>IF(Tabelle2[[#This Row],[Spalte37]]&lt;5, 1, IF(Tabelle2[[#This Row],[Spalte37]]&gt;4, ""))</f>
        <v/>
      </c>
      <c r="AT193" s="158"/>
      <c r="AX19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3" s="120" t="str">
        <f>IF(Tabelle2[[#This Row],[Spalte43]]&lt;5, 1, IF(Tabelle2[[#This Row],[Spalte43]]&gt;4, ""))</f>
        <v/>
      </c>
      <c r="BD19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3" s="128" t="str">
        <f>IF(Tabelle2[[#This Row],[Spalte49]]&lt;5, 1, IF(Tabelle2[[#This Row],[Spalte49]]&gt;4, ""))</f>
        <v/>
      </c>
      <c r="BF193" s="135"/>
      <c r="BJ19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3" s="137" t="str">
        <f>IF(Tabelle2[[#This Row],[Spalte60]]&lt;5, 1, IF(Tabelle2[[#This Row],[Spalte60]]&gt;4, ""))</f>
        <v/>
      </c>
      <c r="BP19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3" s="65" t="str">
        <f>IF(Tabelle2[[#This Row],[Spalte66]]&lt;5, 1, IF(Tabelle2[[#This Row],[Spalte66]]&gt;4, ""))</f>
        <v/>
      </c>
      <c r="BV19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3" s="190" t="str">
        <f>IF(Tabelle2[[#This Row],[Spalte72]]&lt;5, 1, IF(Tabelle2[[#This Row],[Spalte72]]&gt;4, ""))</f>
        <v/>
      </c>
      <c r="CB19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3" s="35" t="str">
        <f>IF(Tabelle2[[#This Row],[Spalte78]]&lt;5, 1, IF(Tabelle2[[#This Row],[Spalte78]]&gt;4, ""))</f>
        <v/>
      </c>
      <c r="CH19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3" s="221" t="str">
        <f>IF(Tabelle2[[#This Row],[Spalte84]]&lt;5, 1, IF(Tabelle2[[#This Row],[Spalte84]]&gt;4, ""))</f>
        <v/>
      </c>
    </row>
    <row r="194" spans="1:87" x14ac:dyDescent="0.2">
      <c r="A194" t="s">
        <v>835</v>
      </c>
      <c r="B194" s="89" t="s">
        <v>1053</v>
      </c>
      <c r="C19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9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5.1041666666666657E-3</v>
      </c>
      <c r="F194" s="9">
        <f>Tabelle2[[#This Row],[Spalte4]]/Tabelle2[[#This Row],[Spalte3]]</f>
        <v>5.1041666666666657E-3</v>
      </c>
      <c r="G19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9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9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9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4" s="196" t="str">
        <f>IF(Tabelle2[[#This Row],[Spalte11]]&lt;5, 1, IF(Tabelle2[[#This Row],[Spalte11]]&gt;4, ""))</f>
        <v/>
      </c>
      <c r="T19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4" s="198" t="str">
        <f>IF(Tabelle2[[#This Row],[Spalte6]]&lt;5, 1, IF(Tabelle2[[#This Row],[Spalte6]]&gt;4, ""))</f>
        <v/>
      </c>
      <c r="Z19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4" s="199" t="str">
        <f>IF(Tabelle2[[#This Row],[Spalte17]]&lt;5, 1, IF(Tabelle2[[#This Row],[Spalte17]]&gt;4, ""))</f>
        <v/>
      </c>
      <c r="AF19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4" s="200" t="str">
        <f>IF(Tabelle2[[#This Row],[Spalte25]]&lt;5, 1, IF(Tabelle2[[#This Row],[Spalte25]]&gt;4, ""))</f>
        <v/>
      </c>
      <c r="AL19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4" s="201" t="str">
        <f>IF(Tabelle2[[#This Row],[Spalte31]]&lt;5, 1, IF(Tabelle2[[#This Row],[Spalte31]]&gt;4, ""))</f>
        <v/>
      </c>
      <c r="AR19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4" s="202" t="str">
        <f>IF(Tabelle2[[#This Row],[Spalte37]]&lt;5, 1, IF(Tabelle2[[#This Row],[Spalte37]]&gt;4, ""))</f>
        <v/>
      </c>
      <c r="AT194" s="158"/>
      <c r="AX19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4" s="203" t="str">
        <f>IF(Tabelle2[[#This Row],[Spalte43]]&lt;5, 1, IF(Tabelle2[[#This Row],[Spalte43]]&gt;4, ""))</f>
        <v/>
      </c>
      <c r="BD19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4" s="204" t="str">
        <f>IF(Tabelle2[[#This Row],[Spalte49]]&lt;5, 1, IF(Tabelle2[[#This Row],[Spalte49]]&gt;4, ""))</f>
        <v/>
      </c>
      <c r="BF194" s="135"/>
      <c r="BJ19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4" s="185" t="str">
        <f>IF(Tabelle2[[#This Row],[Spalte60]]&lt;5, 1, IF(Tabelle2[[#This Row],[Spalte60]]&gt;4, ""))</f>
        <v/>
      </c>
      <c r="BL194" s="70">
        <v>25</v>
      </c>
      <c r="BM194" s="170">
        <v>14</v>
      </c>
      <c r="BN194" s="12">
        <v>5.1041666666666657E-3</v>
      </c>
      <c r="BO194" s="170">
        <v>0</v>
      </c>
      <c r="BP19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4" s="199" t="str">
        <f>IF(Tabelle2[[#This Row],[Spalte66]]&lt;5, 1, IF(Tabelle2[[#This Row],[Spalte66]]&gt;4, ""))</f>
        <v/>
      </c>
      <c r="BV19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4" s="191" t="str">
        <f>IF(Tabelle2[[#This Row],[Spalte72]]&lt;5, 1, IF(Tabelle2[[#This Row],[Spalte72]]&gt;4, ""))</f>
        <v/>
      </c>
      <c r="CB19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4" s="79" t="str">
        <f>IF(Tabelle2[[#This Row],[Spalte78]]&lt;5, 1, IF(Tabelle2[[#This Row],[Spalte78]]&gt;4, ""))</f>
        <v/>
      </c>
      <c r="CH19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4" s="225" t="str">
        <f>IF(Tabelle2[[#This Row],[Spalte84]]&lt;5, 1, IF(Tabelle2[[#This Row],[Spalte84]]&gt;4, ""))</f>
        <v/>
      </c>
    </row>
    <row r="195" spans="1:87" x14ac:dyDescent="0.2">
      <c r="A195" t="s">
        <v>835</v>
      </c>
      <c r="B195" s="88" t="s">
        <v>34</v>
      </c>
      <c r="C19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19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19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5.0925925925925932E-4</v>
      </c>
      <c r="F195" s="9">
        <f>Tabelle2[[#This Row],[Spalte4]]/Tabelle2[[#This Row],[Spalte3]]</f>
        <v>2.5462962962962966E-4</v>
      </c>
      <c r="G19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9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9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195" s="45">
        <v>2</v>
      </c>
      <c r="K195" s="166">
        <v>1</v>
      </c>
      <c r="L195" s="46">
        <v>1.3888888888888889E-4</v>
      </c>
      <c r="M195" s="30">
        <v>0</v>
      </c>
      <c r="N19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5" s="44" t="str">
        <f>IF(Tabelle2[[#This Row],[Spalte11]]&lt;5, 1, IF(Tabelle2[[#This Row],[Spalte11]]&gt;4, ""))</f>
        <v/>
      </c>
      <c r="Q195" s="32"/>
      <c r="R195" s="32"/>
      <c r="S195" s="31"/>
      <c r="T195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5" s="56" t="str">
        <f>IF(Tabelle2[[#This Row],[Spalte6]]&lt;5, 1, IF(Tabelle2[[#This Row],[Spalte6]]&gt;4, ""))</f>
        <v/>
      </c>
      <c r="V195" s="70">
        <v>12</v>
      </c>
      <c r="W195" s="13">
        <v>8</v>
      </c>
      <c r="X195" s="12">
        <v>3.7037037037037041E-4</v>
      </c>
      <c r="Y195" s="13">
        <v>0</v>
      </c>
      <c r="Z19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5" s="65" t="str">
        <f>IF(Tabelle2[[#This Row],[Spalte17]]&lt;5, 1, IF(Tabelle2[[#This Row],[Spalte17]]&gt;4, ""))</f>
        <v/>
      </c>
      <c r="AF19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5" s="80" t="str">
        <f>IF(Tabelle2[[#This Row],[Spalte25]]&lt;5, 1, IF(Tabelle2[[#This Row],[Spalte25]]&gt;4, ""))</f>
        <v/>
      </c>
      <c r="AL19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5" s="155" t="str">
        <f>IF(Tabelle2[[#This Row],[Spalte31]]&lt;5, 1, IF(Tabelle2[[#This Row],[Spalte31]]&gt;4, ""))</f>
        <v/>
      </c>
      <c r="AR19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5" s="112" t="str">
        <f>IF(Tabelle2[[#This Row],[Spalte37]]&lt;5, 1, IF(Tabelle2[[#This Row],[Spalte37]]&gt;4, ""))</f>
        <v/>
      </c>
      <c r="AT195" s="158"/>
      <c r="AX19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5" s="120" t="str">
        <f>IF(Tabelle2[[#This Row],[Spalte43]]&lt;5, 1, IF(Tabelle2[[#This Row],[Spalte43]]&gt;4, ""))</f>
        <v/>
      </c>
      <c r="BD19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5" s="128" t="str">
        <f>IF(Tabelle2[[#This Row],[Spalte49]]&lt;5, 1, IF(Tabelle2[[#This Row],[Spalte49]]&gt;4, ""))</f>
        <v/>
      </c>
      <c r="BF195" s="135"/>
      <c r="BJ19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5" s="137" t="str">
        <f>IF(Tabelle2[[#This Row],[Spalte60]]&lt;5, 1, IF(Tabelle2[[#This Row],[Spalte60]]&gt;4, ""))</f>
        <v/>
      </c>
      <c r="BP19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5" s="65" t="str">
        <f>IF(Tabelle2[[#This Row],[Spalte66]]&lt;5, 1, IF(Tabelle2[[#This Row],[Spalte66]]&gt;4, ""))</f>
        <v/>
      </c>
      <c r="BV19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5" s="190" t="str">
        <f>IF(Tabelle2[[#This Row],[Spalte72]]&lt;5, 1, IF(Tabelle2[[#This Row],[Spalte72]]&gt;4, ""))</f>
        <v/>
      </c>
      <c r="CB19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5" s="35" t="str">
        <f>IF(Tabelle2[[#This Row],[Spalte78]]&lt;5, 1, IF(Tabelle2[[#This Row],[Spalte78]]&gt;4, ""))</f>
        <v/>
      </c>
      <c r="CH19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5" s="221" t="str">
        <f>IF(Tabelle2[[#This Row],[Spalte84]]&lt;5, 1, IF(Tabelle2[[#This Row],[Spalte84]]&gt;4, ""))</f>
        <v/>
      </c>
    </row>
    <row r="196" spans="1:87" x14ac:dyDescent="0.2">
      <c r="A196" t="s">
        <v>836</v>
      </c>
      <c r="B196" s="89" t="s">
        <v>1039</v>
      </c>
      <c r="C19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19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2.6747685185185183E-2</v>
      </c>
      <c r="F196" s="9">
        <f>Tabelle2[[#This Row],[Spalte4]]/Tabelle2[[#This Row],[Spalte3]]</f>
        <v>2.6747685185185183E-2</v>
      </c>
      <c r="G19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9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9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9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6" s="196" t="str">
        <f>IF(Tabelle2[[#This Row],[Spalte11]]&lt;5, 1, IF(Tabelle2[[#This Row],[Spalte11]]&gt;4, ""))</f>
        <v/>
      </c>
      <c r="T19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6" s="198" t="str">
        <f>IF(Tabelle2[[#This Row],[Spalte6]]&lt;5, 1, IF(Tabelle2[[#This Row],[Spalte6]]&gt;4, ""))</f>
        <v/>
      </c>
      <c r="Z19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6" s="199" t="str">
        <f>IF(Tabelle2[[#This Row],[Spalte17]]&lt;5, 1, IF(Tabelle2[[#This Row],[Spalte17]]&gt;4, ""))</f>
        <v/>
      </c>
      <c r="AF19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6" s="200" t="str">
        <f>IF(Tabelle2[[#This Row],[Spalte25]]&lt;5, 1, IF(Tabelle2[[#This Row],[Spalte25]]&gt;4, ""))</f>
        <v/>
      </c>
      <c r="AL19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6" s="201" t="str">
        <f>IF(Tabelle2[[#This Row],[Spalte31]]&lt;5, 1, IF(Tabelle2[[#This Row],[Spalte31]]&gt;4, ""))</f>
        <v/>
      </c>
      <c r="AR19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6" s="202" t="str">
        <f>IF(Tabelle2[[#This Row],[Spalte37]]&lt;5, 1, IF(Tabelle2[[#This Row],[Spalte37]]&gt;4, ""))</f>
        <v/>
      </c>
      <c r="AT196" s="158"/>
      <c r="AX19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6" s="203" t="str">
        <f>IF(Tabelle2[[#This Row],[Spalte43]]&lt;5, 1, IF(Tabelle2[[#This Row],[Spalte43]]&gt;4, ""))</f>
        <v/>
      </c>
      <c r="BD19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6" s="204" t="str">
        <f>IF(Tabelle2[[#This Row],[Spalte49]]&lt;5, 1, IF(Tabelle2[[#This Row],[Spalte49]]&gt;4, ""))</f>
        <v/>
      </c>
      <c r="BF196" s="135"/>
      <c r="BJ19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6" s="185" t="str">
        <f>IF(Tabelle2[[#This Row],[Spalte60]]&lt;5, 1, IF(Tabelle2[[#This Row],[Spalte60]]&gt;4, ""))</f>
        <v/>
      </c>
      <c r="BL196" s="70">
        <v>4</v>
      </c>
      <c r="BM196" s="170">
        <v>18</v>
      </c>
      <c r="BN196" s="12">
        <v>2.6747685185185183E-2</v>
      </c>
      <c r="BO196" s="170">
        <v>0</v>
      </c>
      <c r="BP19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6" s="199" t="str">
        <f>IF(Tabelle2[[#This Row],[Spalte66]]&lt;5, 1, IF(Tabelle2[[#This Row],[Spalte66]]&gt;4, ""))</f>
        <v/>
      </c>
      <c r="BV19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6" s="191" t="str">
        <f>IF(Tabelle2[[#This Row],[Spalte72]]&lt;5, 1, IF(Tabelle2[[#This Row],[Spalte72]]&gt;4, ""))</f>
        <v/>
      </c>
      <c r="CB19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6" s="79" t="str">
        <f>IF(Tabelle2[[#This Row],[Spalte78]]&lt;5, 1, IF(Tabelle2[[#This Row],[Spalte78]]&gt;4, ""))</f>
        <v/>
      </c>
      <c r="CH19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6" s="225" t="str">
        <f>IF(Tabelle2[[#This Row],[Spalte84]]&lt;5, 1, IF(Tabelle2[[#This Row],[Spalte84]]&gt;4, ""))</f>
        <v/>
      </c>
    </row>
    <row r="197" spans="1:87" x14ac:dyDescent="0.2">
      <c r="A197" t="s">
        <v>835</v>
      </c>
      <c r="B197" s="89" t="s">
        <v>1079</v>
      </c>
      <c r="C19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19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1.2453703703703705E-2</v>
      </c>
      <c r="F197" s="9">
        <f>Tabelle2[[#This Row],[Spalte4]]/Tabelle2[[#This Row],[Spalte3]]</f>
        <v>1.2453703703703705E-2</v>
      </c>
      <c r="G19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19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9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19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7" s="196" t="str">
        <f>IF(Tabelle2[[#This Row],[Spalte11]]&lt;5, 1, IF(Tabelle2[[#This Row],[Spalte11]]&gt;4, ""))</f>
        <v/>
      </c>
      <c r="T19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7" s="198" t="str">
        <f>IF(Tabelle2[[#This Row],[Spalte6]]&lt;5, 1, IF(Tabelle2[[#This Row],[Spalte6]]&gt;4, ""))</f>
        <v/>
      </c>
      <c r="Z19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7" s="199" t="str">
        <f>IF(Tabelle2[[#This Row],[Spalte17]]&lt;5, 1, IF(Tabelle2[[#This Row],[Spalte17]]&gt;4, ""))</f>
        <v/>
      </c>
      <c r="AF19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7" s="200" t="str">
        <f>IF(Tabelle2[[#This Row],[Spalte25]]&lt;5, 1, IF(Tabelle2[[#This Row],[Spalte25]]&gt;4, ""))</f>
        <v/>
      </c>
      <c r="AL19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7" s="201" t="str">
        <f>IF(Tabelle2[[#This Row],[Spalte31]]&lt;5, 1, IF(Tabelle2[[#This Row],[Spalte31]]&gt;4, ""))</f>
        <v/>
      </c>
      <c r="AR19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7" s="202" t="str">
        <f>IF(Tabelle2[[#This Row],[Spalte37]]&lt;5, 1, IF(Tabelle2[[#This Row],[Spalte37]]&gt;4, ""))</f>
        <v/>
      </c>
      <c r="AT197" s="158"/>
      <c r="AX19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7" s="203" t="str">
        <f>IF(Tabelle2[[#This Row],[Spalte43]]&lt;5, 1, IF(Tabelle2[[#This Row],[Spalte43]]&gt;4, ""))</f>
        <v/>
      </c>
      <c r="BD19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7" s="204" t="str">
        <f>IF(Tabelle2[[#This Row],[Spalte49]]&lt;5, 1, IF(Tabelle2[[#This Row],[Spalte49]]&gt;4, ""))</f>
        <v/>
      </c>
      <c r="BF197" s="135"/>
      <c r="BJ19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7" s="185" t="str">
        <f>IF(Tabelle2[[#This Row],[Spalte60]]&lt;5, 1, IF(Tabelle2[[#This Row],[Spalte60]]&gt;4, ""))</f>
        <v/>
      </c>
      <c r="BP19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7" s="199" t="str">
        <f>IF(Tabelle2[[#This Row],[Spalte66]]&lt;5, 1, IF(Tabelle2[[#This Row],[Spalte66]]&gt;4, ""))</f>
        <v/>
      </c>
      <c r="BV197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7" s="191" t="str">
        <f>IF(Tabelle2[[#This Row],[Spalte72]]&lt;5, 1, IF(Tabelle2[[#This Row],[Spalte72]]&gt;4, ""))</f>
        <v/>
      </c>
      <c r="BX197" s="84">
        <v>18</v>
      </c>
      <c r="BY197" s="174">
        <v>23</v>
      </c>
      <c r="BZ197" s="85">
        <v>1.2453703703703705E-2</v>
      </c>
      <c r="CA197" s="173">
        <v>2</v>
      </c>
      <c r="CB197" s="79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3</v>
      </c>
      <c r="CC197" s="79">
        <f>IF(Tabelle2[[#This Row],[Spalte78]]&lt;5, 1, IF(Tabelle2[[#This Row],[Spalte78]]&gt;4, ""))</f>
        <v>1</v>
      </c>
      <c r="CH19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7" s="225" t="str">
        <f>IF(Tabelle2[[#This Row],[Spalte84]]&lt;5, 1, IF(Tabelle2[[#This Row],[Spalte84]]&gt;4, ""))</f>
        <v/>
      </c>
    </row>
    <row r="198" spans="1:87" x14ac:dyDescent="0.2">
      <c r="A198" t="s">
        <v>835</v>
      </c>
      <c r="B198" s="89" t="s">
        <v>827</v>
      </c>
      <c r="C19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19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19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3.6805555555555558E-3</v>
      </c>
      <c r="F198" s="9">
        <f>Tabelle2[[#This Row],[Spalte4]]/Tabelle2[[#This Row],[Spalte3]]</f>
        <v>1.226851851851852E-3</v>
      </c>
      <c r="G19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19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19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9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8" s="44" t="str">
        <f>IF(Tabelle2[[#This Row],[Spalte11]]&lt;5, 1, IF(Tabelle2[[#This Row],[Spalte11]]&gt;4, ""))</f>
        <v/>
      </c>
      <c r="T19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198" s="40" t="str">
        <f>IF(Tabelle2[[#This Row],[Spalte6]]&lt;5, 1, IF(Tabelle2[[#This Row],[Spalte6]]&gt;4, ""))</f>
        <v/>
      </c>
      <c r="V198" s="70">
        <v>40</v>
      </c>
      <c r="W198" s="170">
        <v>32</v>
      </c>
      <c r="X198" s="12">
        <v>1.2847222222222223E-3</v>
      </c>
      <c r="Y198" s="13">
        <v>0</v>
      </c>
      <c r="Z19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8" s="65" t="str">
        <f>IF(Tabelle2[[#This Row],[Spalte17]]&lt;5, 1, IF(Tabelle2[[#This Row],[Spalte17]]&gt;4, ""))</f>
        <v/>
      </c>
      <c r="AB198" s="84" t="s">
        <v>996</v>
      </c>
      <c r="AC198" s="173">
        <v>3</v>
      </c>
      <c r="AD198" s="85">
        <v>5.6712962962962956E-4</v>
      </c>
      <c r="AE198" s="86">
        <v>1</v>
      </c>
      <c r="AF19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8" s="80" t="str">
        <f>IF(Tabelle2[[#This Row],[Spalte25]]&lt;5, 1, IF(Tabelle2[[#This Row],[Spalte25]]&gt;4, ""))</f>
        <v/>
      </c>
      <c r="AL19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8" s="155" t="str">
        <f>IF(Tabelle2[[#This Row],[Spalte31]]&lt;5, 1, IF(Tabelle2[[#This Row],[Spalte31]]&gt;4, ""))</f>
        <v/>
      </c>
      <c r="AN198" s="143">
        <v>19</v>
      </c>
      <c r="AO198" s="145">
        <v>9</v>
      </c>
      <c r="AP198" s="144">
        <v>1.8287037037037037E-3</v>
      </c>
      <c r="AQ198" s="145">
        <v>0</v>
      </c>
      <c r="AR19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8" s="112" t="str">
        <f>IF(Tabelle2[[#This Row],[Spalte37]]&lt;5, 1, IF(Tabelle2[[#This Row],[Spalte37]]&gt;4, ""))</f>
        <v/>
      </c>
      <c r="AT198" s="158"/>
      <c r="AX19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8" s="120" t="str">
        <f>IF(Tabelle2[[#This Row],[Spalte43]]&lt;5, 1, IF(Tabelle2[[#This Row],[Spalte43]]&gt;4, ""))</f>
        <v/>
      </c>
      <c r="BD19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8" s="128" t="str">
        <f>IF(Tabelle2[[#This Row],[Spalte49]]&lt;5, 1, IF(Tabelle2[[#This Row],[Spalte49]]&gt;4, ""))</f>
        <v/>
      </c>
      <c r="BF198" s="135"/>
      <c r="BJ19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8" s="137" t="str">
        <f>IF(Tabelle2[[#This Row],[Spalte60]]&lt;5, 1, IF(Tabelle2[[#This Row],[Spalte60]]&gt;4, ""))</f>
        <v/>
      </c>
      <c r="BP19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8" s="65" t="str">
        <f>IF(Tabelle2[[#This Row],[Spalte66]]&lt;5, 1, IF(Tabelle2[[#This Row],[Spalte66]]&gt;4, ""))</f>
        <v/>
      </c>
      <c r="BV19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8" s="190" t="str">
        <f>IF(Tabelle2[[#This Row],[Spalte72]]&lt;5, 1, IF(Tabelle2[[#This Row],[Spalte72]]&gt;4, ""))</f>
        <v/>
      </c>
      <c r="CB19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8" s="35" t="str">
        <f>IF(Tabelle2[[#This Row],[Spalte78]]&lt;5, 1, IF(Tabelle2[[#This Row],[Spalte78]]&gt;4, ""))</f>
        <v/>
      </c>
      <c r="CH19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8" s="221" t="str">
        <f>IF(Tabelle2[[#This Row],[Spalte84]]&lt;5, 1, IF(Tabelle2[[#This Row],[Spalte84]]&gt;4, ""))</f>
        <v/>
      </c>
    </row>
    <row r="199" spans="1:87" x14ac:dyDescent="0.2">
      <c r="A199" t="s">
        <v>835</v>
      </c>
      <c r="B199" s="89" t="s">
        <v>799</v>
      </c>
      <c r="C19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19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19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3.8310185185185183E-3</v>
      </c>
      <c r="F199" s="9">
        <f>Tabelle2[[#This Row],[Spalte4]]/Tabelle2[[#This Row],[Spalte3]]</f>
        <v>3.8310185185185183E-3</v>
      </c>
      <c r="G19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19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19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19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199" s="44" t="str">
        <f>IF(Tabelle2[[#This Row],[Spalte11]]&lt;5, 1, IF(Tabelle2[[#This Row],[Spalte11]]&gt;4, ""))</f>
        <v/>
      </c>
      <c r="P199" s="54">
        <v>45</v>
      </c>
      <c r="Q199" s="168">
        <v>40</v>
      </c>
      <c r="R199" s="33">
        <v>3.8310185185185183E-3</v>
      </c>
      <c r="S199" s="31">
        <v>0</v>
      </c>
      <c r="T199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6</v>
      </c>
      <c r="U199" s="50" t="str">
        <f>IF(Tabelle2[[#This Row],[Spalte6]]&lt;5, 1, IF(Tabelle2[[#This Row],[Spalte6]]&gt;4, ""))</f>
        <v/>
      </c>
      <c r="Z19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199" s="65" t="str">
        <f>IF(Tabelle2[[#This Row],[Spalte17]]&lt;5, 1, IF(Tabelle2[[#This Row],[Spalte17]]&gt;4, ""))</f>
        <v/>
      </c>
      <c r="AF19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199" s="80" t="str">
        <f>IF(Tabelle2[[#This Row],[Spalte25]]&lt;5, 1, IF(Tabelle2[[#This Row],[Spalte25]]&gt;4, ""))</f>
        <v/>
      </c>
      <c r="AL19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199" s="155" t="str">
        <f>IF(Tabelle2[[#This Row],[Spalte31]]&lt;5, 1, IF(Tabelle2[[#This Row],[Spalte31]]&gt;4, ""))</f>
        <v/>
      </c>
      <c r="AR19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199" s="112" t="str">
        <f>IF(Tabelle2[[#This Row],[Spalte37]]&lt;5, 1, IF(Tabelle2[[#This Row],[Spalte37]]&gt;4, ""))</f>
        <v/>
      </c>
      <c r="AT199" s="158"/>
      <c r="AX19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199" s="120" t="str">
        <f>IF(Tabelle2[[#This Row],[Spalte43]]&lt;5, 1, IF(Tabelle2[[#This Row],[Spalte43]]&gt;4, ""))</f>
        <v/>
      </c>
      <c r="BD19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199" s="128" t="str">
        <f>IF(Tabelle2[[#This Row],[Spalte49]]&lt;5, 1, IF(Tabelle2[[#This Row],[Spalte49]]&gt;4, ""))</f>
        <v/>
      </c>
      <c r="BF199" s="135"/>
      <c r="BJ19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199" s="137" t="str">
        <f>IF(Tabelle2[[#This Row],[Spalte60]]&lt;5, 1, IF(Tabelle2[[#This Row],[Spalte60]]&gt;4, ""))</f>
        <v/>
      </c>
      <c r="BP19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199" s="65" t="str">
        <f>IF(Tabelle2[[#This Row],[Spalte66]]&lt;5, 1, IF(Tabelle2[[#This Row],[Spalte66]]&gt;4, ""))</f>
        <v/>
      </c>
      <c r="BV19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199" s="190" t="str">
        <f>IF(Tabelle2[[#This Row],[Spalte72]]&lt;5, 1, IF(Tabelle2[[#This Row],[Spalte72]]&gt;4, ""))</f>
        <v/>
      </c>
      <c r="CB19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199" s="35" t="str">
        <f>IF(Tabelle2[[#This Row],[Spalte78]]&lt;5, 1, IF(Tabelle2[[#This Row],[Spalte78]]&gt;4, ""))</f>
        <v/>
      </c>
      <c r="CH19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199" s="221" t="str">
        <f>IF(Tabelle2[[#This Row],[Spalte84]]&lt;5, 1, IF(Tabelle2[[#This Row],[Spalte84]]&gt;4, ""))</f>
        <v/>
      </c>
    </row>
    <row r="200" spans="1:87" x14ac:dyDescent="0.2">
      <c r="A200" t="s">
        <v>835</v>
      </c>
      <c r="B200" s="89" t="s">
        <v>1066</v>
      </c>
      <c r="C20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20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1.6585648148148148E-2</v>
      </c>
      <c r="F200" s="9">
        <f>Tabelle2[[#This Row],[Spalte4]]/Tabelle2[[#This Row],[Spalte3]]</f>
        <v>1.6585648148148148E-2</v>
      </c>
      <c r="G20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0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0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0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0" s="196" t="str">
        <f>IF(Tabelle2[[#This Row],[Spalte11]]&lt;5, 1, IF(Tabelle2[[#This Row],[Spalte11]]&gt;4, ""))</f>
        <v/>
      </c>
      <c r="T200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0" s="198" t="str">
        <f>IF(Tabelle2[[#This Row],[Spalte6]]&lt;5, 1, IF(Tabelle2[[#This Row],[Spalte6]]&gt;4, ""))</f>
        <v/>
      </c>
      <c r="Z200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0" s="199" t="str">
        <f>IF(Tabelle2[[#This Row],[Spalte17]]&lt;5, 1, IF(Tabelle2[[#This Row],[Spalte17]]&gt;4, ""))</f>
        <v/>
      </c>
      <c r="AF200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0" s="200" t="str">
        <f>IF(Tabelle2[[#This Row],[Spalte25]]&lt;5, 1, IF(Tabelle2[[#This Row],[Spalte25]]&gt;4, ""))</f>
        <v/>
      </c>
      <c r="AL200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0" s="201" t="str">
        <f>IF(Tabelle2[[#This Row],[Spalte31]]&lt;5, 1, IF(Tabelle2[[#This Row],[Spalte31]]&gt;4, ""))</f>
        <v/>
      </c>
      <c r="AR200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0" s="202" t="str">
        <f>IF(Tabelle2[[#This Row],[Spalte37]]&lt;5, 1, IF(Tabelle2[[#This Row],[Spalte37]]&gt;4, ""))</f>
        <v/>
      </c>
      <c r="AT200" s="158"/>
      <c r="AX200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0" s="203" t="str">
        <f>IF(Tabelle2[[#This Row],[Spalte43]]&lt;5, 1, IF(Tabelle2[[#This Row],[Spalte43]]&gt;4, ""))</f>
        <v/>
      </c>
      <c r="BD200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0" s="204" t="str">
        <f>IF(Tabelle2[[#This Row],[Spalte49]]&lt;5, 1, IF(Tabelle2[[#This Row],[Spalte49]]&gt;4, ""))</f>
        <v/>
      </c>
      <c r="BF200" s="135"/>
      <c r="BJ200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0" s="185" t="str">
        <f>IF(Tabelle2[[#This Row],[Spalte60]]&lt;5, 1, IF(Tabelle2[[#This Row],[Spalte60]]&gt;4, ""))</f>
        <v/>
      </c>
      <c r="BP200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0" s="199" t="str">
        <f>IF(Tabelle2[[#This Row],[Spalte66]]&lt;5, 1, IF(Tabelle2[[#This Row],[Spalte66]]&gt;4, ""))</f>
        <v/>
      </c>
      <c r="BR200" s="211">
        <v>24</v>
      </c>
      <c r="BS200" s="209">
        <v>27</v>
      </c>
      <c r="BT200" s="208">
        <v>1.6585648148148148E-2</v>
      </c>
      <c r="BU200" s="209">
        <v>2</v>
      </c>
      <c r="BV200" s="191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>6</v>
      </c>
      <c r="BW200" s="191" t="str">
        <f>IF(Tabelle2[[#This Row],[Spalte72]]&lt;5, 1, IF(Tabelle2[[#This Row],[Spalte72]]&gt;4, ""))</f>
        <v/>
      </c>
      <c r="CB200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0" s="79" t="str">
        <f>IF(Tabelle2[[#This Row],[Spalte78]]&lt;5, 1, IF(Tabelle2[[#This Row],[Spalte78]]&gt;4, ""))</f>
        <v/>
      </c>
      <c r="CH20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0" s="225" t="str">
        <f>IF(Tabelle2[[#This Row],[Spalte84]]&lt;5, 1, IF(Tabelle2[[#This Row],[Spalte84]]&gt;4, ""))</f>
        <v/>
      </c>
    </row>
    <row r="201" spans="1:87" x14ac:dyDescent="0.2">
      <c r="A201" t="s">
        <v>835</v>
      </c>
      <c r="B201" s="88" t="s">
        <v>38</v>
      </c>
      <c r="C20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0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1.6435185185185183E-3</v>
      </c>
      <c r="F201" s="9">
        <f>Tabelle2[[#This Row],[Spalte4]]/Tabelle2[[#This Row],[Spalte3]]</f>
        <v>1.6435185185185183E-3</v>
      </c>
      <c r="G20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01" s="45">
        <v>6</v>
      </c>
      <c r="K201" s="166">
        <v>3</v>
      </c>
      <c r="L201" s="46">
        <v>1.6435185185185183E-3</v>
      </c>
      <c r="M201" s="30">
        <v>0</v>
      </c>
      <c r="N20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1" s="44" t="str">
        <f>IF(Tabelle2[[#This Row],[Spalte11]]&lt;5, 1, IF(Tabelle2[[#This Row],[Spalte11]]&gt;4, ""))</f>
        <v/>
      </c>
      <c r="Q201" s="32"/>
      <c r="R201" s="32"/>
      <c r="S201" s="31"/>
      <c r="T201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1" s="56" t="str">
        <f>IF(Tabelle2[[#This Row],[Spalte6]]&lt;5, 1, IF(Tabelle2[[#This Row],[Spalte6]]&gt;4, ""))</f>
        <v/>
      </c>
      <c r="Z20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1" s="65" t="str">
        <f>IF(Tabelle2[[#This Row],[Spalte17]]&lt;5, 1, IF(Tabelle2[[#This Row],[Spalte17]]&gt;4, ""))</f>
        <v/>
      </c>
      <c r="AF20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1" s="80" t="str">
        <f>IF(Tabelle2[[#This Row],[Spalte25]]&lt;5, 1, IF(Tabelle2[[#This Row],[Spalte25]]&gt;4, ""))</f>
        <v/>
      </c>
      <c r="AL20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1" s="155" t="str">
        <f>IF(Tabelle2[[#This Row],[Spalte31]]&lt;5, 1, IF(Tabelle2[[#This Row],[Spalte31]]&gt;4, ""))</f>
        <v/>
      </c>
      <c r="AR20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1" s="112" t="str">
        <f>IF(Tabelle2[[#This Row],[Spalte37]]&lt;5, 1, IF(Tabelle2[[#This Row],[Spalte37]]&gt;4, ""))</f>
        <v/>
      </c>
      <c r="AT201" s="158"/>
      <c r="AX20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1" s="120" t="str">
        <f>IF(Tabelle2[[#This Row],[Spalte43]]&lt;5, 1, IF(Tabelle2[[#This Row],[Spalte43]]&gt;4, ""))</f>
        <v/>
      </c>
      <c r="BD20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1" s="128" t="str">
        <f>IF(Tabelle2[[#This Row],[Spalte49]]&lt;5, 1, IF(Tabelle2[[#This Row],[Spalte49]]&gt;4, ""))</f>
        <v/>
      </c>
      <c r="BF201" s="135"/>
      <c r="BJ20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1" s="137" t="str">
        <f>IF(Tabelle2[[#This Row],[Spalte60]]&lt;5, 1, IF(Tabelle2[[#This Row],[Spalte60]]&gt;4, ""))</f>
        <v/>
      </c>
      <c r="BP20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1" s="65" t="str">
        <f>IF(Tabelle2[[#This Row],[Spalte66]]&lt;5, 1, IF(Tabelle2[[#This Row],[Spalte66]]&gt;4, ""))</f>
        <v/>
      </c>
      <c r="BV20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1" s="190" t="str">
        <f>IF(Tabelle2[[#This Row],[Spalte72]]&lt;5, 1, IF(Tabelle2[[#This Row],[Spalte72]]&gt;4, ""))</f>
        <v/>
      </c>
      <c r="CB20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1" s="35" t="str">
        <f>IF(Tabelle2[[#This Row],[Spalte78]]&lt;5, 1, IF(Tabelle2[[#This Row],[Spalte78]]&gt;4, ""))</f>
        <v/>
      </c>
      <c r="CH20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1" s="221" t="str">
        <f>IF(Tabelle2[[#This Row],[Spalte84]]&lt;5, 1, IF(Tabelle2[[#This Row],[Spalte84]]&gt;4, ""))</f>
        <v/>
      </c>
    </row>
    <row r="202" spans="1:87" x14ac:dyDescent="0.2">
      <c r="A202" t="s">
        <v>835</v>
      </c>
      <c r="B202" s="89" t="s">
        <v>1088</v>
      </c>
      <c r="C202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2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20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1.5856481481481481E-3</v>
      </c>
      <c r="F202" s="9">
        <f>Tabelle2[[#This Row],[Spalte4]]/Tabelle2[[#This Row],[Spalte3]]</f>
        <v>1.5856481481481481E-3</v>
      </c>
      <c r="G20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2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2" s="196" t="str">
        <f>IF(Tabelle2[[#This Row],[Spalte11]]&lt;5, 1, IF(Tabelle2[[#This Row],[Spalte11]]&gt;4, ""))</f>
        <v/>
      </c>
      <c r="T202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2" s="198" t="str">
        <f>IF(Tabelle2[[#This Row],[Spalte6]]&lt;5, 1, IF(Tabelle2[[#This Row],[Spalte6]]&gt;4, ""))</f>
        <v/>
      </c>
      <c r="Z202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2" s="199" t="str">
        <f>IF(Tabelle2[[#This Row],[Spalte17]]&lt;5, 1, IF(Tabelle2[[#This Row],[Spalte17]]&gt;4, ""))</f>
        <v/>
      </c>
      <c r="AF202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2" s="200" t="str">
        <f>IF(Tabelle2[[#This Row],[Spalte25]]&lt;5, 1, IF(Tabelle2[[#This Row],[Spalte25]]&gt;4, ""))</f>
        <v/>
      </c>
      <c r="AL202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2" s="201" t="str">
        <f>IF(Tabelle2[[#This Row],[Spalte31]]&lt;5, 1, IF(Tabelle2[[#This Row],[Spalte31]]&gt;4, ""))</f>
        <v/>
      </c>
      <c r="AR202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2" s="202" t="str">
        <f>IF(Tabelle2[[#This Row],[Spalte37]]&lt;5, 1, IF(Tabelle2[[#This Row],[Spalte37]]&gt;4, ""))</f>
        <v/>
      </c>
      <c r="AT202" s="158"/>
      <c r="AX202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2" s="203" t="str">
        <f>IF(Tabelle2[[#This Row],[Spalte43]]&lt;5, 1, IF(Tabelle2[[#This Row],[Spalte43]]&gt;4, ""))</f>
        <v/>
      </c>
      <c r="BD202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2" s="204" t="str">
        <f>IF(Tabelle2[[#This Row],[Spalte49]]&lt;5, 1, IF(Tabelle2[[#This Row],[Spalte49]]&gt;4, ""))</f>
        <v/>
      </c>
      <c r="BF202" s="135"/>
      <c r="BJ202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2" s="185" t="str">
        <f>IF(Tabelle2[[#This Row],[Spalte60]]&lt;5, 1, IF(Tabelle2[[#This Row],[Spalte60]]&gt;4, ""))</f>
        <v/>
      </c>
      <c r="BP202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2" s="199" t="str">
        <f>IF(Tabelle2[[#This Row],[Spalte66]]&lt;5, 1, IF(Tabelle2[[#This Row],[Spalte66]]&gt;4, ""))</f>
        <v/>
      </c>
      <c r="BV202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2" s="191" t="str">
        <f>IF(Tabelle2[[#This Row],[Spalte72]]&lt;5, 1, IF(Tabelle2[[#This Row],[Spalte72]]&gt;4, ""))</f>
        <v/>
      </c>
      <c r="CB202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2" s="79" t="str">
        <f>IF(Tabelle2[[#This Row],[Spalte78]]&lt;5, 1, IF(Tabelle2[[#This Row],[Spalte78]]&gt;4, ""))</f>
        <v/>
      </c>
      <c r="CD202" s="229">
        <v>10</v>
      </c>
      <c r="CE202" s="226">
        <v>4</v>
      </c>
      <c r="CF202" s="227">
        <v>1.5856481481481481E-3</v>
      </c>
      <c r="CG202" s="226">
        <v>0</v>
      </c>
      <c r="CH20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2" s="225" t="str">
        <f>IF(Tabelle2[[#This Row],[Spalte84]]&lt;5, 1, IF(Tabelle2[[#This Row],[Spalte84]]&gt;4, ""))</f>
        <v/>
      </c>
    </row>
    <row r="203" spans="1:87" x14ac:dyDescent="0.2">
      <c r="A203" s="6" t="s">
        <v>835</v>
      </c>
      <c r="B203" s="89" t="s">
        <v>847</v>
      </c>
      <c r="C20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0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2.2083333333333333E-2</v>
      </c>
      <c r="F203" s="9">
        <f>Tabelle2[[#This Row],[Spalte4]]/Tabelle2[[#This Row],[Spalte3]]</f>
        <v>2.2083333333333333E-2</v>
      </c>
      <c r="G20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0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3" s="44" t="str">
        <f>IF(Tabelle2[[#This Row],[Spalte11]]&lt;5, 1, IF(Tabelle2[[#This Row],[Spalte11]]&gt;4, ""))</f>
        <v/>
      </c>
      <c r="T20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3" s="40" t="str">
        <f>IF(Tabelle2[[#This Row],[Spalte6]]&lt;5, 1, IF(Tabelle2[[#This Row],[Spalte6]]&gt;4, ""))</f>
        <v/>
      </c>
      <c r="Z20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3" s="65" t="str">
        <f>IF(Tabelle2[[#This Row],[Spalte17]]&lt;5, 1, IF(Tabelle2[[#This Row],[Spalte17]]&gt;4, ""))</f>
        <v/>
      </c>
      <c r="AB203" s="84" t="s">
        <v>993</v>
      </c>
      <c r="AC203" s="173">
        <v>12</v>
      </c>
      <c r="AD203" s="85">
        <v>2.2083333333333333E-2</v>
      </c>
      <c r="AE203" s="86">
        <v>1</v>
      </c>
      <c r="AF20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3" s="80" t="str">
        <f>IF(Tabelle2[[#This Row],[Spalte25]]&lt;5, 1, IF(Tabelle2[[#This Row],[Spalte25]]&gt;4, ""))</f>
        <v/>
      </c>
      <c r="AL20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3" s="155" t="str">
        <f>IF(Tabelle2[[#This Row],[Spalte31]]&lt;5, 1, IF(Tabelle2[[#This Row],[Spalte31]]&gt;4, ""))</f>
        <v/>
      </c>
      <c r="AR20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3" s="112" t="str">
        <f>IF(Tabelle2[[#This Row],[Spalte37]]&lt;5, 1, IF(Tabelle2[[#This Row],[Spalte37]]&gt;4, ""))</f>
        <v/>
      </c>
      <c r="AT203" s="158"/>
      <c r="AX20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3" s="120" t="str">
        <f>IF(Tabelle2[[#This Row],[Spalte43]]&lt;5, 1, IF(Tabelle2[[#This Row],[Spalte43]]&gt;4, ""))</f>
        <v/>
      </c>
      <c r="BD20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3" s="128" t="str">
        <f>IF(Tabelle2[[#This Row],[Spalte49]]&lt;5, 1, IF(Tabelle2[[#This Row],[Spalte49]]&gt;4, ""))</f>
        <v/>
      </c>
      <c r="BF203" s="135"/>
      <c r="BJ20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3" s="137" t="str">
        <f>IF(Tabelle2[[#This Row],[Spalte60]]&lt;5, 1, IF(Tabelle2[[#This Row],[Spalte60]]&gt;4, ""))</f>
        <v/>
      </c>
      <c r="BP20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3" s="65" t="str">
        <f>IF(Tabelle2[[#This Row],[Spalte66]]&lt;5, 1, IF(Tabelle2[[#This Row],[Spalte66]]&gt;4, ""))</f>
        <v/>
      </c>
      <c r="BV20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3" s="190" t="str">
        <f>IF(Tabelle2[[#This Row],[Spalte72]]&lt;5, 1, IF(Tabelle2[[#This Row],[Spalte72]]&gt;4, ""))</f>
        <v/>
      </c>
      <c r="CB20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3" s="35" t="str">
        <f>IF(Tabelle2[[#This Row],[Spalte78]]&lt;5, 1, IF(Tabelle2[[#This Row],[Spalte78]]&gt;4, ""))</f>
        <v/>
      </c>
      <c r="CH20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3" s="221" t="str">
        <f>IF(Tabelle2[[#This Row],[Spalte84]]&lt;5, 1, IF(Tabelle2[[#This Row],[Spalte84]]&gt;4, ""))</f>
        <v/>
      </c>
    </row>
    <row r="204" spans="1:87" x14ac:dyDescent="0.2">
      <c r="A204" t="s">
        <v>835</v>
      </c>
      <c r="B204" s="89" t="s">
        <v>1100</v>
      </c>
      <c r="C20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20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9.3750000000000007E-4</v>
      </c>
      <c r="F204" s="9">
        <f>Tabelle2[[#This Row],[Spalte4]]/Tabelle2[[#This Row],[Spalte3]]</f>
        <v>9.3750000000000007E-4</v>
      </c>
      <c r="G20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4" s="196" t="str">
        <f>IF(Tabelle2[[#This Row],[Spalte11]]&lt;5, 1, IF(Tabelle2[[#This Row],[Spalte11]]&gt;4, ""))</f>
        <v/>
      </c>
      <c r="T20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4" s="198" t="str">
        <f>IF(Tabelle2[[#This Row],[Spalte6]]&lt;5, 1, IF(Tabelle2[[#This Row],[Spalte6]]&gt;4, ""))</f>
        <v/>
      </c>
      <c r="Z20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4" s="199" t="str">
        <f>IF(Tabelle2[[#This Row],[Spalte17]]&lt;5, 1, IF(Tabelle2[[#This Row],[Spalte17]]&gt;4, ""))</f>
        <v/>
      </c>
      <c r="AF20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4" s="200" t="str">
        <f>IF(Tabelle2[[#This Row],[Spalte25]]&lt;5, 1, IF(Tabelle2[[#This Row],[Spalte25]]&gt;4, ""))</f>
        <v/>
      </c>
      <c r="AL20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4" s="201" t="str">
        <f>IF(Tabelle2[[#This Row],[Spalte31]]&lt;5, 1, IF(Tabelle2[[#This Row],[Spalte31]]&gt;4, ""))</f>
        <v/>
      </c>
      <c r="AR20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4" s="202" t="str">
        <f>IF(Tabelle2[[#This Row],[Spalte37]]&lt;5, 1, IF(Tabelle2[[#This Row],[Spalte37]]&gt;4, ""))</f>
        <v/>
      </c>
      <c r="AT204" s="158"/>
      <c r="AX20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4" s="203" t="str">
        <f>IF(Tabelle2[[#This Row],[Spalte43]]&lt;5, 1, IF(Tabelle2[[#This Row],[Spalte43]]&gt;4, ""))</f>
        <v/>
      </c>
      <c r="BD20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4" s="204" t="str">
        <f>IF(Tabelle2[[#This Row],[Spalte49]]&lt;5, 1, IF(Tabelle2[[#This Row],[Spalte49]]&gt;4, ""))</f>
        <v/>
      </c>
      <c r="BF204" s="135"/>
      <c r="BJ20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4" s="185" t="str">
        <f>IF(Tabelle2[[#This Row],[Spalte60]]&lt;5, 1, IF(Tabelle2[[#This Row],[Spalte60]]&gt;4, ""))</f>
        <v/>
      </c>
      <c r="BP20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4" s="199" t="str">
        <f>IF(Tabelle2[[#This Row],[Spalte66]]&lt;5, 1, IF(Tabelle2[[#This Row],[Spalte66]]&gt;4, ""))</f>
        <v/>
      </c>
      <c r="BV20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4" s="191" t="str">
        <f>IF(Tabelle2[[#This Row],[Spalte72]]&lt;5, 1, IF(Tabelle2[[#This Row],[Spalte72]]&gt;4, ""))</f>
        <v/>
      </c>
      <c r="CB20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4" s="79" t="str">
        <f>IF(Tabelle2[[#This Row],[Spalte78]]&lt;5, 1, IF(Tabelle2[[#This Row],[Spalte78]]&gt;4, ""))</f>
        <v/>
      </c>
      <c r="CD204" s="229">
        <v>30</v>
      </c>
      <c r="CE204" s="226">
        <v>21</v>
      </c>
      <c r="CF204" s="227">
        <v>9.3750000000000007E-4</v>
      </c>
      <c r="CG204" s="226">
        <v>0</v>
      </c>
      <c r="CH20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4" s="225" t="str">
        <f>IF(Tabelle2[[#This Row],[Spalte84]]&lt;5, 1, IF(Tabelle2[[#This Row],[Spalte84]]&gt;4, ""))</f>
        <v/>
      </c>
    </row>
    <row r="205" spans="1:87" x14ac:dyDescent="0.2">
      <c r="A205" t="s">
        <v>835</v>
      </c>
      <c r="B205" s="89" t="s">
        <v>1038</v>
      </c>
      <c r="C20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20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0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3.6296296296296292E-2</v>
      </c>
      <c r="F205" s="9">
        <f>Tabelle2[[#This Row],[Spalte4]]/Tabelle2[[#This Row],[Spalte3]]</f>
        <v>1.2098765432098764E-2</v>
      </c>
      <c r="G20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20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5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5" s="196" t="str">
        <f>IF(Tabelle2[[#This Row],[Spalte11]]&lt;5, 1, IF(Tabelle2[[#This Row],[Spalte11]]&gt;4, ""))</f>
        <v/>
      </c>
      <c r="T205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5" s="198" t="str">
        <f>IF(Tabelle2[[#This Row],[Spalte6]]&lt;5, 1, IF(Tabelle2[[#This Row],[Spalte6]]&gt;4, ""))</f>
        <v/>
      </c>
      <c r="Z205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5" s="199" t="str">
        <f>IF(Tabelle2[[#This Row],[Spalte17]]&lt;5, 1, IF(Tabelle2[[#This Row],[Spalte17]]&gt;4, ""))</f>
        <v/>
      </c>
      <c r="AF205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5" s="200" t="str">
        <f>IF(Tabelle2[[#This Row],[Spalte25]]&lt;5, 1, IF(Tabelle2[[#This Row],[Spalte25]]&gt;4, ""))</f>
        <v/>
      </c>
      <c r="AL205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5" s="201" t="str">
        <f>IF(Tabelle2[[#This Row],[Spalte31]]&lt;5, 1, IF(Tabelle2[[#This Row],[Spalte31]]&gt;4, ""))</f>
        <v/>
      </c>
      <c r="AR205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5" s="202" t="str">
        <f>IF(Tabelle2[[#This Row],[Spalte37]]&lt;5, 1, IF(Tabelle2[[#This Row],[Spalte37]]&gt;4, ""))</f>
        <v/>
      </c>
      <c r="AT205" s="158"/>
      <c r="AX205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5" s="203" t="str">
        <f>IF(Tabelle2[[#This Row],[Spalte43]]&lt;5, 1, IF(Tabelle2[[#This Row],[Spalte43]]&gt;4, ""))</f>
        <v/>
      </c>
      <c r="BD205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5" s="204" t="str">
        <f>IF(Tabelle2[[#This Row],[Spalte49]]&lt;5, 1, IF(Tabelle2[[#This Row],[Spalte49]]&gt;4, ""))</f>
        <v/>
      </c>
      <c r="BF205" s="135"/>
      <c r="BJ205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5" s="185" t="str">
        <f>IF(Tabelle2[[#This Row],[Spalte60]]&lt;5, 1, IF(Tabelle2[[#This Row],[Spalte60]]&gt;4, ""))</f>
        <v/>
      </c>
      <c r="BL205" s="70">
        <v>3</v>
      </c>
      <c r="BM205" s="170">
        <v>28</v>
      </c>
      <c r="BN205" s="12">
        <v>2.9351851851851851E-2</v>
      </c>
      <c r="BO205" s="170">
        <v>2</v>
      </c>
      <c r="BP205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5" s="199" t="str">
        <f>IF(Tabelle2[[#This Row],[Spalte66]]&lt;5, 1, IF(Tabelle2[[#This Row],[Spalte66]]&gt;4, ""))</f>
        <v/>
      </c>
      <c r="BR205" s="211">
        <v>29</v>
      </c>
      <c r="BS205" s="209">
        <v>20</v>
      </c>
      <c r="BT205" s="208">
        <v>4.9768518518518521E-3</v>
      </c>
      <c r="BU205" s="209">
        <v>0</v>
      </c>
      <c r="BV205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5" s="191" t="str">
        <f>IF(Tabelle2[[#This Row],[Spalte72]]&lt;5, 1, IF(Tabelle2[[#This Row],[Spalte72]]&gt;4, ""))</f>
        <v/>
      </c>
      <c r="BX205" s="84">
        <v>5</v>
      </c>
      <c r="BY205" s="174">
        <v>3</v>
      </c>
      <c r="BZ205" s="85">
        <v>1.9675925925925928E-3</v>
      </c>
      <c r="CA205" s="173">
        <v>1</v>
      </c>
      <c r="CB205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5" s="79" t="str">
        <f>IF(Tabelle2[[#This Row],[Spalte78]]&lt;5, 1, IF(Tabelle2[[#This Row],[Spalte78]]&gt;4, ""))</f>
        <v/>
      </c>
      <c r="CH20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5" s="225" t="str">
        <f>IF(Tabelle2[[#This Row],[Spalte84]]&lt;5, 1, IF(Tabelle2[[#This Row],[Spalte84]]&gt;4, ""))</f>
        <v/>
      </c>
    </row>
    <row r="206" spans="1:87" x14ac:dyDescent="0.2">
      <c r="A206" t="s">
        <v>836</v>
      </c>
      <c r="B206" s="89" t="s">
        <v>911</v>
      </c>
      <c r="C20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20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0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7.8553240740740743E-2</v>
      </c>
      <c r="F206" s="9">
        <f>Tabelle2[[#This Row],[Spalte4]]/Tabelle2[[#This Row],[Spalte3]]</f>
        <v>2.6184413580246913E-2</v>
      </c>
      <c r="G20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20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0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6" s="44" t="str">
        <f>IF(Tabelle2[[#This Row],[Spalte11]]&lt;5, 1, IF(Tabelle2[[#This Row],[Spalte11]]&gt;4, ""))</f>
        <v/>
      </c>
      <c r="T20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6" s="40" t="str">
        <f>IF(Tabelle2[[#This Row],[Spalte6]]&lt;5, 1, IF(Tabelle2[[#This Row],[Spalte6]]&gt;4, ""))</f>
        <v/>
      </c>
      <c r="Z20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6" s="65" t="str">
        <f>IF(Tabelle2[[#This Row],[Spalte17]]&lt;5, 1, IF(Tabelle2[[#This Row],[Spalte17]]&gt;4, ""))</f>
        <v/>
      </c>
      <c r="AF20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6" s="80" t="str">
        <f>IF(Tabelle2[[#This Row],[Spalte25]]&lt;5, 1, IF(Tabelle2[[#This Row],[Spalte25]]&gt;4, ""))</f>
        <v/>
      </c>
      <c r="AL20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6" s="155" t="str">
        <f>IF(Tabelle2[[#This Row],[Spalte31]]&lt;5, 1, IF(Tabelle2[[#This Row],[Spalte31]]&gt;4, ""))</f>
        <v/>
      </c>
      <c r="AN206" s="143">
        <v>14</v>
      </c>
      <c r="AO206" s="145">
        <v>24</v>
      </c>
      <c r="AP206" s="144">
        <v>2.1377314814814814E-2</v>
      </c>
      <c r="AQ206" s="145">
        <v>3</v>
      </c>
      <c r="AR206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9</v>
      </c>
      <c r="AS206" s="112" t="str">
        <f>IF(Tabelle2[[#This Row],[Spalte37]]&lt;5, 1, IF(Tabelle2[[#This Row],[Spalte37]]&gt;4, ""))</f>
        <v/>
      </c>
      <c r="AT206" s="161">
        <v>1</v>
      </c>
      <c r="AU206" s="156">
        <v>26</v>
      </c>
      <c r="AV206" s="157">
        <v>3.4039351851851848E-2</v>
      </c>
      <c r="AW206" s="156">
        <v>0</v>
      </c>
      <c r="AX206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9</v>
      </c>
      <c r="AY206" s="120" t="str">
        <f>IF(Tabelle2[[#This Row],[Spalte43]]&lt;5, 1, IF(Tabelle2[[#This Row],[Spalte43]]&gt;4, ""))</f>
        <v/>
      </c>
      <c r="AZ206" s="162">
        <v>2</v>
      </c>
      <c r="BA206" s="159">
        <v>13</v>
      </c>
      <c r="BB206" s="160">
        <v>2.3136574074074077E-2</v>
      </c>
      <c r="BC206" s="159">
        <v>2</v>
      </c>
      <c r="BD20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6" s="128" t="str">
        <f>IF(Tabelle2[[#This Row],[Spalte49]]&lt;5, 1, IF(Tabelle2[[#This Row],[Spalte49]]&gt;4, ""))</f>
        <v/>
      </c>
      <c r="BJ20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6" s="137" t="str">
        <f>IF(Tabelle2[[#This Row],[Spalte60]]&lt;5, 1, IF(Tabelle2[[#This Row],[Spalte60]]&gt;4, ""))</f>
        <v/>
      </c>
      <c r="BP20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6" s="65" t="str">
        <f>IF(Tabelle2[[#This Row],[Spalte66]]&lt;5, 1, IF(Tabelle2[[#This Row],[Spalte66]]&gt;4, ""))</f>
        <v/>
      </c>
      <c r="BV20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6" s="190" t="str">
        <f>IF(Tabelle2[[#This Row],[Spalte72]]&lt;5, 1, IF(Tabelle2[[#This Row],[Spalte72]]&gt;4, ""))</f>
        <v/>
      </c>
      <c r="CB20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6" s="35" t="str">
        <f>IF(Tabelle2[[#This Row],[Spalte78]]&lt;5, 1, IF(Tabelle2[[#This Row],[Spalte78]]&gt;4, ""))</f>
        <v/>
      </c>
      <c r="CH20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6" s="221" t="str">
        <f>IF(Tabelle2[[#This Row],[Spalte84]]&lt;5, 1, IF(Tabelle2[[#This Row],[Spalte84]]&gt;4, ""))</f>
        <v/>
      </c>
    </row>
    <row r="207" spans="1:87" x14ac:dyDescent="0.2">
      <c r="A207" t="s">
        <v>835</v>
      </c>
      <c r="B207" s="89" t="s">
        <v>955</v>
      </c>
      <c r="C20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20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5.9027777777777778E-4</v>
      </c>
      <c r="F207" s="9">
        <f>Tabelle2[[#This Row],[Spalte4]]/Tabelle2[[#This Row],[Spalte3]]</f>
        <v>5.9027777777777778E-4</v>
      </c>
      <c r="G20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7" s="44" t="str">
        <f>IF(Tabelle2[[#This Row],[Spalte11]]&lt;5, 1, IF(Tabelle2[[#This Row],[Spalte11]]&gt;4, ""))</f>
        <v/>
      </c>
      <c r="T20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7" s="40" t="str">
        <f>IF(Tabelle2[[#This Row],[Spalte6]]&lt;5, 1, IF(Tabelle2[[#This Row],[Spalte6]]&gt;4, ""))</f>
        <v/>
      </c>
      <c r="Z20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7" s="65" t="str">
        <f>IF(Tabelle2[[#This Row],[Spalte17]]&lt;5, 1, IF(Tabelle2[[#This Row],[Spalte17]]&gt;4, ""))</f>
        <v/>
      </c>
      <c r="AF20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7" s="80" t="str">
        <f>IF(Tabelle2[[#This Row],[Spalte25]]&lt;5, 1, IF(Tabelle2[[#This Row],[Spalte25]]&gt;4, ""))</f>
        <v/>
      </c>
      <c r="AL20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7" s="155" t="str">
        <f>IF(Tabelle2[[#This Row],[Spalte31]]&lt;5, 1, IF(Tabelle2[[#This Row],[Spalte31]]&gt;4, ""))</f>
        <v/>
      </c>
      <c r="AR20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7" s="112" t="str">
        <f>IF(Tabelle2[[#This Row],[Spalte37]]&lt;5, 1, IF(Tabelle2[[#This Row],[Spalte37]]&gt;4, ""))</f>
        <v/>
      </c>
      <c r="AT207" s="158"/>
      <c r="AX20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7" s="120" t="str">
        <f>IF(Tabelle2[[#This Row],[Spalte43]]&lt;5, 1, IF(Tabelle2[[#This Row],[Spalte43]]&gt;4, ""))</f>
        <v/>
      </c>
      <c r="AZ207" s="162">
        <v>20</v>
      </c>
      <c r="BA207" s="159">
        <v>10</v>
      </c>
      <c r="BB207" s="160">
        <v>5.9027777777777778E-4</v>
      </c>
      <c r="BC207" s="159">
        <v>0</v>
      </c>
      <c r="BD20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7" s="128" t="str">
        <f>IF(Tabelle2[[#This Row],[Spalte49]]&lt;5, 1, IF(Tabelle2[[#This Row],[Spalte49]]&gt;4, ""))</f>
        <v/>
      </c>
      <c r="BJ20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7" s="137" t="str">
        <f>IF(Tabelle2[[#This Row],[Spalte60]]&lt;5, 1, IF(Tabelle2[[#This Row],[Spalte60]]&gt;4, ""))</f>
        <v/>
      </c>
      <c r="BL207" s="11"/>
      <c r="BP20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7" s="65" t="str">
        <f>IF(Tabelle2[[#This Row],[Spalte66]]&lt;5, 1, IF(Tabelle2[[#This Row],[Spalte66]]&gt;4, ""))</f>
        <v/>
      </c>
      <c r="BV20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7" s="192" t="str">
        <f>IF(Tabelle2[[#This Row],[Spalte72]]&lt;5, 1, IF(Tabelle2[[#This Row],[Spalte72]]&gt;4, ""))</f>
        <v/>
      </c>
      <c r="CB20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7" s="80" t="str">
        <f>IF(Tabelle2[[#This Row],[Spalte78]]&lt;5, 1, IF(Tabelle2[[#This Row],[Spalte78]]&gt;4, ""))</f>
        <v/>
      </c>
      <c r="CH20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7" s="221" t="str">
        <f>IF(Tabelle2[[#This Row],[Spalte84]]&lt;5, 1, IF(Tabelle2[[#This Row],[Spalte84]]&gt;4, ""))</f>
        <v/>
      </c>
    </row>
    <row r="208" spans="1:87" x14ac:dyDescent="0.2">
      <c r="A208" t="s">
        <v>836</v>
      </c>
      <c r="B208" s="89" t="s">
        <v>943</v>
      </c>
      <c r="C20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0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20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1.8750000000000001E-3</v>
      </c>
      <c r="F208" s="9">
        <f>Tabelle2[[#This Row],[Spalte4]]/Tabelle2[[#This Row],[Spalte3]]</f>
        <v>1.8750000000000001E-3</v>
      </c>
      <c r="G20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8" s="44" t="str">
        <f>IF(Tabelle2[[#This Row],[Spalte11]]&lt;5, 1, IF(Tabelle2[[#This Row],[Spalte11]]&gt;4, ""))</f>
        <v/>
      </c>
      <c r="T20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8" s="40" t="str">
        <f>IF(Tabelle2[[#This Row],[Spalte6]]&lt;5, 1, IF(Tabelle2[[#This Row],[Spalte6]]&gt;4, ""))</f>
        <v/>
      </c>
      <c r="Z20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8" s="65" t="str">
        <f>IF(Tabelle2[[#This Row],[Spalte17]]&lt;5, 1, IF(Tabelle2[[#This Row],[Spalte17]]&gt;4, ""))</f>
        <v/>
      </c>
      <c r="AF20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8" s="80" t="str">
        <f>IF(Tabelle2[[#This Row],[Spalte25]]&lt;5, 1, IF(Tabelle2[[#This Row],[Spalte25]]&gt;4, ""))</f>
        <v/>
      </c>
      <c r="AL20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8" s="155" t="str">
        <f>IF(Tabelle2[[#This Row],[Spalte31]]&lt;5, 1, IF(Tabelle2[[#This Row],[Spalte31]]&gt;4, ""))</f>
        <v/>
      </c>
      <c r="AR20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8" s="112" t="str">
        <f>IF(Tabelle2[[#This Row],[Spalte37]]&lt;5, 1, IF(Tabelle2[[#This Row],[Spalte37]]&gt;4, ""))</f>
        <v/>
      </c>
      <c r="AT208" s="158"/>
      <c r="AX20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8" s="120" t="str">
        <f>IF(Tabelle2[[#This Row],[Spalte43]]&lt;5, 1, IF(Tabelle2[[#This Row],[Spalte43]]&gt;4, ""))</f>
        <v/>
      </c>
      <c r="AZ208" s="162">
        <v>3</v>
      </c>
      <c r="BA208" s="159">
        <v>1</v>
      </c>
      <c r="BB208" s="160">
        <v>1.8750000000000001E-3</v>
      </c>
      <c r="BC208" s="159">
        <v>0</v>
      </c>
      <c r="BD20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8" s="128" t="str">
        <f>IF(Tabelle2[[#This Row],[Spalte49]]&lt;5, 1, IF(Tabelle2[[#This Row],[Spalte49]]&gt;4, ""))</f>
        <v/>
      </c>
      <c r="BJ20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8" s="137" t="str">
        <f>IF(Tabelle2[[#This Row],[Spalte60]]&lt;5, 1, IF(Tabelle2[[#This Row],[Spalte60]]&gt;4, ""))</f>
        <v/>
      </c>
      <c r="BP20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8" s="65" t="str">
        <f>IF(Tabelle2[[#This Row],[Spalte66]]&lt;5, 1, IF(Tabelle2[[#This Row],[Spalte66]]&gt;4, ""))</f>
        <v/>
      </c>
      <c r="BV20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8" s="192" t="str">
        <f>IF(Tabelle2[[#This Row],[Spalte72]]&lt;5, 1, IF(Tabelle2[[#This Row],[Spalte72]]&gt;4, ""))</f>
        <v/>
      </c>
      <c r="CB20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8" s="80" t="str">
        <f>IF(Tabelle2[[#This Row],[Spalte78]]&lt;5, 1, IF(Tabelle2[[#This Row],[Spalte78]]&gt;4, ""))</f>
        <v/>
      </c>
      <c r="CH20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8" s="221" t="str">
        <f>IF(Tabelle2[[#This Row],[Spalte84]]&lt;5, 1, IF(Tabelle2[[#This Row],[Spalte84]]&gt;4, ""))</f>
        <v/>
      </c>
    </row>
    <row r="209" spans="1:87" x14ac:dyDescent="0.2">
      <c r="A209" t="s">
        <v>835</v>
      </c>
      <c r="B209" s="89" t="s">
        <v>784</v>
      </c>
      <c r="C20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0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0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5.7870370370370367E-4</v>
      </c>
      <c r="F209" s="9">
        <f>Tabelle2[[#This Row],[Spalte4]]/Tabelle2[[#This Row],[Spalte3]]</f>
        <v>2.8935185185185184E-4</v>
      </c>
      <c r="G20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0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0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0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09" s="44" t="str">
        <f>IF(Tabelle2[[#This Row],[Spalte11]]&lt;5, 1, IF(Tabelle2[[#This Row],[Spalte11]]&gt;4, ""))</f>
        <v/>
      </c>
      <c r="P209" s="54">
        <v>24</v>
      </c>
      <c r="Q209" s="168">
        <v>20</v>
      </c>
      <c r="R209" s="33">
        <v>4.7453703703703704E-4</v>
      </c>
      <c r="S209" s="31">
        <v>0</v>
      </c>
      <c r="T20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09" s="50" t="str">
        <f>IF(Tabelle2[[#This Row],[Spalte6]]&lt;5, 1, IF(Tabelle2[[#This Row],[Spalte6]]&gt;4, ""))</f>
        <v/>
      </c>
      <c r="V209" s="70">
        <v>33</v>
      </c>
      <c r="W209" s="170">
        <v>25</v>
      </c>
      <c r="X209" s="74">
        <v>1.0416666666666667E-4</v>
      </c>
      <c r="Y209" s="13">
        <v>0</v>
      </c>
      <c r="Z20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09" s="65" t="str">
        <f>IF(Tabelle2[[#This Row],[Spalte17]]&lt;5, 1, IF(Tabelle2[[#This Row],[Spalte17]]&gt;4, ""))</f>
        <v/>
      </c>
      <c r="AF20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09" s="80" t="str">
        <f>IF(Tabelle2[[#This Row],[Spalte25]]&lt;5, 1, IF(Tabelle2[[#This Row],[Spalte25]]&gt;4, ""))</f>
        <v/>
      </c>
      <c r="AL20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09" s="155" t="str">
        <f>IF(Tabelle2[[#This Row],[Spalte31]]&lt;5, 1, IF(Tabelle2[[#This Row],[Spalte31]]&gt;4, ""))</f>
        <v/>
      </c>
      <c r="AR20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09" s="112" t="str">
        <f>IF(Tabelle2[[#This Row],[Spalte37]]&lt;5, 1, IF(Tabelle2[[#This Row],[Spalte37]]&gt;4, ""))</f>
        <v/>
      </c>
      <c r="AT209" s="158"/>
      <c r="AX20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09" s="120" t="str">
        <f>IF(Tabelle2[[#This Row],[Spalte43]]&lt;5, 1, IF(Tabelle2[[#This Row],[Spalte43]]&gt;4, ""))</f>
        <v/>
      </c>
      <c r="BD20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09" s="128" t="str">
        <f>IF(Tabelle2[[#This Row],[Spalte49]]&lt;5, 1, IF(Tabelle2[[#This Row],[Spalte49]]&gt;4, ""))</f>
        <v/>
      </c>
      <c r="BJ20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09" s="137" t="str">
        <f>IF(Tabelle2[[#This Row],[Spalte60]]&lt;5, 1, IF(Tabelle2[[#This Row],[Spalte60]]&gt;4, ""))</f>
        <v/>
      </c>
      <c r="BL209" s="11"/>
      <c r="BP20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09" s="65" t="str">
        <f>IF(Tabelle2[[#This Row],[Spalte66]]&lt;5, 1, IF(Tabelle2[[#This Row],[Spalte66]]&gt;4, ""))</f>
        <v/>
      </c>
      <c r="BV20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09" s="192" t="str">
        <f>IF(Tabelle2[[#This Row],[Spalte72]]&lt;5, 1, IF(Tabelle2[[#This Row],[Spalte72]]&gt;4, ""))</f>
        <v/>
      </c>
      <c r="CB20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09" s="80" t="str">
        <f>IF(Tabelle2[[#This Row],[Spalte78]]&lt;5, 1, IF(Tabelle2[[#This Row],[Spalte78]]&gt;4, ""))</f>
        <v/>
      </c>
      <c r="CH20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09" s="221" t="str">
        <f>IF(Tabelle2[[#This Row],[Spalte84]]&lt;5, 1, IF(Tabelle2[[#This Row],[Spalte84]]&gt;4, ""))</f>
        <v/>
      </c>
    </row>
    <row r="210" spans="1:87" x14ac:dyDescent="0.2">
      <c r="A210" t="s">
        <v>835</v>
      </c>
      <c r="B210" s="89" t="s">
        <v>871</v>
      </c>
      <c r="C21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1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3.2291666666666666E-3</v>
      </c>
      <c r="F210" s="9">
        <f>Tabelle2[[#This Row],[Spalte4]]/Tabelle2[[#This Row],[Spalte3]]</f>
        <v>3.2291666666666666E-3</v>
      </c>
      <c r="G21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1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1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0" s="44" t="str">
        <f>IF(Tabelle2[[#This Row],[Spalte11]]&lt;5, 1, IF(Tabelle2[[#This Row],[Spalte11]]&gt;4, ""))</f>
        <v/>
      </c>
      <c r="T21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0" s="40" t="str">
        <f>IF(Tabelle2[[#This Row],[Spalte6]]&lt;5, 1, IF(Tabelle2[[#This Row],[Spalte6]]&gt;4, ""))</f>
        <v/>
      </c>
      <c r="Z21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0" s="65" t="str">
        <f>IF(Tabelle2[[#This Row],[Spalte17]]&lt;5, 1, IF(Tabelle2[[#This Row],[Spalte17]]&gt;4, ""))</f>
        <v/>
      </c>
      <c r="AB210" s="84" t="s">
        <v>986</v>
      </c>
      <c r="AC210" s="173">
        <v>42</v>
      </c>
      <c r="AD210" s="85">
        <v>3.2291666666666666E-3</v>
      </c>
      <c r="AE210" s="86">
        <v>1</v>
      </c>
      <c r="AF21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0" s="80" t="str">
        <f>IF(Tabelle2[[#This Row],[Spalte25]]&lt;5, 1, IF(Tabelle2[[#This Row],[Spalte25]]&gt;4, ""))</f>
        <v/>
      </c>
      <c r="AL21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0" s="155" t="str">
        <f>IF(Tabelle2[[#This Row],[Spalte31]]&lt;5, 1, IF(Tabelle2[[#This Row],[Spalte31]]&gt;4, ""))</f>
        <v/>
      </c>
      <c r="AR21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0" s="112" t="str">
        <f>IF(Tabelle2[[#This Row],[Spalte37]]&lt;5, 1, IF(Tabelle2[[#This Row],[Spalte37]]&gt;4, ""))</f>
        <v/>
      </c>
      <c r="AT210" s="158"/>
      <c r="AX21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0" s="120" t="str">
        <f>IF(Tabelle2[[#This Row],[Spalte43]]&lt;5, 1, IF(Tabelle2[[#This Row],[Spalte43]]&gt;4, ""))</f>
        <v/>
      </c>
      <c r="BD21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0" s="128" t="str">
        <f>IF(Tabelle2[[#This Row],[Spalte49]]&lt;5, 1, IF(Tabelle2[[#This Row],[Spalte49]]&gt;4, ""))</f>
        <v/>
      </c>
      <c r="BJ21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0" s="137" t="str">
        <f>IF(Tabelle2[[#This Row],[Spalte60]]&lt;5, 1, IF(Tabelle2[[#This Row],[Spalte60]]&gt;4, ""))</f>
        <v/>
      </c>
      <c r="BL210" s="11"/>
      <c r="BP21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0" s="65" t="str">
        <f>IF(Tabelle2[[#This Row],[Spalte66]]&lt;5, 1, IF(Tabelle2[[#This Row],[Spalte66]]&gt;4, ""))</f>
        <v/>
      </c>
      <c r="BV21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0" s="192" t="str">
        <f>IF(Tabelle2[[#This Row],[Spalte72]]&lt;5, 1, IF(Tabelle2[[#This Row],[Spalte72]]&gt;4, ""))</f>
        <v/>
      </c>
      <c r="CB21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0" s="80" t="str">
        <f>IF(Tabelle2[[#This Row],[Spalte78]]&lt;5, 1, IF(Tabelle2[[#This Row],[Spalte78]]&gt;4, ""))</f>
        <v/>
      </c>
      <c r="CH21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0" s="221" t="str">
        <f>IF(Tabelle2[[#This Row],[Spalte84]]&lt;5, 1, IF(Tabelle2[[#This Row],[Spalte84]]&gt;4, ""))</f>
        <v/>
      </c>
    </row>
    <row r="211" spans="1:87" x14ac:dyDescent="0.2">
      <c r="A211" t="s">
        <v>835</v>
      </c>
      <c r="B211" s="89" t="s">
        <v>888</v>
      </c>
      <c r="C21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21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2.4652777777777776E-3</v>
      </c>
      <c r="F211" s="9">
        <f>Tabelle2[[#This Row],[Spalte4]]/Tabelle2[[#This Row],[Spalte3]]</f>
        <v>2.4652777777777776E-3</v>
      </c>
      <c r="G21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1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1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1" s="44" t="str">
        <f>IF(Tabelle2[[#This Row],[Spalte11]]&lt;5, 1, IF(Tabelle2[[#This Row],[Spalte11]]&gt;4, ""))</f>
        <v/>
      </c>
      <c r="T21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1" s="40" t="str">
        <f>IF(Tabelle2[[#This Row],[Spalte6]]&lt;5, 1, IF(Tabelle2[[#This Row],[Spalte6]]&gt;4, ""))</f>
        <v/>
      </c>
      <c r="Z21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1" s="65" t="str">
        <f>IF(Tabelle2[[#This Row],[Spalte17]]&lt;5, 1, IF(Tabelle2[[#This Row],[Spalte17]]&gt;4, ""))</f>
        <v/>
      </c>
      <c r="AF21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1" s="80" t="str">
        <f>IF(Tabelle2[[#This Row],[Spalte25]]&lt;5, 1, IF(Tabelle2[[#This Row],[Spalte25]]&gt;4, ""))</f>
        <v/>
      </c>
      <c r="AH211" s="106">
        <v>4</v>
      </c>
      <c r="AI211" s="99">
        <v>2</v>
      </c>
      <c r="AJ211" s="100">
        <v>2.4652777777777776E-3</v>
      </c>
      <c r="AK211" s="99">
        <v>0</v>
      </c>
      <c r="AL21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1" s="155" t="str">
        <f>IF(Tabelle2[[#This Row],[Spalte31]]&lt;5, 1, IF(Tabelle2[[#This Row],[Spalte31]]&gt;4, ""))</f>
        <v/>
      </c>
      <c r="AR21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1" s="112" t="str">
        <f>IF(Tabelle2[[#This Row],[Spalte37]]&lt;5, 1, IF(Tabelle2[[#This Row],[Spalte37]]&gt;4, ""))</f>
        <v/>
      </c>
      <c r="AT211" s="158"/>
      <c r="AX21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1" s="120" t="str">
        <f>IF(Tabelle2[[#This Row],[Spalte43]]&lt;5, 1, IF(Tabelle2[[#This Row],[Spalte43]]&gt;4, ""))</f>
        <v/>
      </c>
      <c r="BD21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1" s="128" t="str">
        <f>IF(Tabelle2[[#This Row],[Spalte49]]&lt;5, 1, IF(Tabelle2[[#This Row],[Spalte49]]&gt;4, ""))</f>
        <v/>
      </c>
      <c r="BJ21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1" s="137" t="str">
        <f>IF(Tabelle2[[#This Row],[Spalte60]]&lt;5, 1, IF(Tabelle2[[#This Row],[Spalte60]]&gt;4, ""))</f>
        <v/>
      </c>
      <c r="BL211" s="11"/>
      <c r="BP21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1" s="65" t="str">
        <f>IF(Tabelle2[[#This Row],[Spalte66]]&lt;5, 1, IF(Tabelle2[[#This Row],[Spalte66]]&gt;4, ""))</f>
        <v/>
      </c>
      <c r="BV21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1" s="192" t="str">
        <f>IF(Tabelle2[[#This Row],[Spalte72]]&lt;5, 1, IF(Tabelle2[[#This Row],[Spalte72]]&gt;4, ""))</f>
        <v/>
      </c>
      <c r="CB21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1" s="80" t="str">
        <f>IF(Tabelle2[[#This Row],[Spalte78]]&lt;5, 1, IF(Tabelle2[[#This Row],[Spalte78]]&gt;4, ""))</f>
        <v/>
      </c>
      <c r="CH21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1" s="221" t="str">
        <f>IF(Tabelle2[[#This Row],[Spalte84]]&lt;5, 1, IF(Tabelle2[[#This Row],[Spalte84]]&gt;4, ""))</f>
        <v/>
      </c>
    </row>
    <row r="212" spans="1:87" x14ac:dyDescent="0.2">
      <c r="A212" t="s">
        <v>835</v>
      </c>
      <c r="B212" s="88" t="s">
        <v>62</v>
      </c>
      <c r="C21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1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4.8842592592592592E-3</v>
      </c>
      <c r="F212" s="9">
        <f>Tabelle2[[#This Row],[Spalte4]]/Tabelle2[[#This Row],[Spalte3]]</f>
        <v>4.8842592592592592E-3</v>
      </c>
      <c r="G21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1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1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J212" s="45">
        <v>30</v>
      </c>
      <c r="K212" s="167" t="s">
        <v>960</v>
      </c>
      <c r="L212" s="46">
        <v>4.8842592592592592E-3</v>
      </c>
      <c r="M212" s="30">
        <v>1</v>
      </c>
      <c r="N212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1</v>
      </c>
      <c r="O212" s="44">
        <f>IF(Tabelle2[[#This Row],[Spalte11]]&lt;5, 1, IF(Tabelle2[[#This Row],[Spalte11]]&gt;4, ""))</f>
        <v>1</v>
      </c>
      <c r="Q212" s="32"/>
      <c r="R212" s="32"/>
      <c r="S212" s="32"/>
      <c r="T212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2" s="50" t="str">
        <f>IF(Tabelle2[[#This Row],[Spalte6]]&lt;5, 1, IF(Tabelle2[[#This Row],[Spalte6]]&gt;4, ""))</f>
        <v/>
      </c>
      <c r="Z21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2" s="65" t="str">
        <f>IF(Tabelle2[[#This Row],[Spalte17]]&lt;5, 1, IF(Tabelle2[[#This Row],[Spalte17]]&gt;4, ""))</f>
        <v/>
      </c>
      <c r="AF21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2" s="80" t="str">
        <f>IF(Tabelle2[[#This Row],[Spalte25]]&lt;5, 1, IF(Tabelle2[[#This Row],[Spalte25]]&gt;4, ""))</f>
        <v/>
      </c>
      <c r="AL21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2" s="155" t="str">
        <f>IF(Tabelle2[[#This Row],[Spalte31]]&lt;5, 1, IF(Tabelle2[[#This Row],[Spalte31]]&gt;4, ""))</f>
        <v/>
      </c>
      <c r="AR21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2" s="112" t="str">
        <f>IF(Tabelle2[[#This Row],[Spalte37]]&lt;5, 1, IF(Tabelle2[[#This Row],[Spalte37]]&gt;4, ""))</f>
        <v/>
      </c>
      <c r="AT212" s="158"/>
      <c r="AX21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2" s="120" t="str">
        <f>IF(Tabelle2[[#This Row],[Spalte43]]&lt;5, 1, IF(Tabelle2[[#This Row],[Spalte43]]&gt;4, ""))</f>
        <v/>
      </c>
      <c r="BD21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2" s="128" t="str">
        <f>IF(Tabelle2[[#This Row],[Spalte49]]&lt;5, 1, IF(Tabelle2[[#This Row],[Spalte49]]&gt;4, ""))</f>
        <v/>
      </c>
      <c r="BJ21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2" s="137" t="str">
        <f>IF(Tabelle2[[#This Row],[Spalte60]]&lt;5, 1, IF(Tabelle2[[#This Row],[Spalte60]]&gt;4, ""))</f>
        <v/>
      </c>
      <c r="BL212" s="11"/>
      <c r="BP21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2" s="65" t="str">
        <f>IF(Tabelle2[[#This Row],[Spalte66]]&lt;5, 1, IF(Tabelle2[[#This Row],[Spalte66]]&gt;4, ""))</f>
        <v/>
      </c>
      <c r="BV21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2" s="192" t="str">
        <f>IF(Tabelle2[[#This Row],[Spalte72]]&lt;5, 1, IF(Tabelle2[[#This Row],[Spalte72]]&gt;4, ""))</f>
        <v/>
      </c>
      <c r="CB21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2" s="80" t="str">
        <f>IF(Tabelle2[[#This Row],[Spalte78]]&lt;5, 1, IF(Tabelle2[[#This Row],[Spalte78]]&gt;4, ""))</f>
        <v/>
      </c>
      <c r="CH21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2" s="221" t="str">
        <f>IF(Tabelle2[[#This Row],[Spalte84]]&lt;5, 1, IF(Tabelle2[[#This Row],[Spalte84]]&gt;4, ""))</f>
        <v/>
      </c>
    </row>
    <row r="213" spans="1:87" x14ac:dyDescent="0.2">
      <c r="A213" t="s">
        <v>835</v>
      </c>
      <c r="B213" s="89" t="s">
        <v>768</v>
      </c>
      <c r="C21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1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1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2.9722222222222223E-2</v>
      </c>
      <c r="F213" s="9">
        <f>Tabelle2[[#This Row],[Spalte4]]/Tabelle2[[#This Row],[Spalte3]]</f>
        <v>1.4861111111111111E-2</v>
      </c>
      <c r="G21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9</v>
      </c>
      <c r="H21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1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213" s="30"/>
      <c r="L213" s="30"/>
      <c r="M213" s="30"/>
      <c r="N21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3" s="44" t="str">
        <f>IF(Tabelle2[[#This Row],[Spalte11]]&lt;5, 1, IF(Tabelle2[[#This Row],[Spalte11]]&gt;4, ""))</f>
        <v/>
      </c>
      <c r="P213" s="54">
        <v>5</v>
      </c>
      <c r="Q213" s="168">
        <v>8</v>
      </c>
      <c r="R213" s="33">
        <v>4.1319444444444442E-3</v>
      </c>
      <c r="S213" s="31">
        <v>2</v>
      </c>
      <c r="T213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3" s="50" t="str">
        <f>IF(Tabelle2[[#This Row],[Spalte6]]&lt;5, 1, IF(Tabelle2[[#This Row],[Spalte6]]&gt;4, ""))</f>
        <v/>
      </c>
      <c r="V213" s="70">
        <v>1</v>
      </c>
      <c r="W213" s="170">
        <v>45</v>
      </c>
      <c r="X213" s="12">
        <v>2.5590277777777778E-2</v>
      </c>
      <c r="Y213" s="13">
        <v>7</v>
      </c>
      <c r="Z213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8</v>
      </c>
      <c r="AA213" s="65" t="str">
        <f>IF(Tabelle2[[#This Row],[Spalte17]]&lt;5, 1, IF(Tabelle2[[#This Row],[Spalte17]]&gt;4, ""))</f>
        <v/>
      </c>
      <c r="AF21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3" s="80" t="str">
        <f>IF(Tabelle2[[#This Row],[Spalte25]]&lt;5, 1, IF(Tabelle2[[#This Row],[Spalte25]]&gt;4, ""))</f>
        <v/>
      </c>
      <c r="AL21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3" s="155" t="str">
        <f>IF(Tabelle2[[#This Row],[Spalte31]]&lt;5, 1, IF(Tabelle2[[#This Row],[Spalte31]]&gt;4, ""))</f>
        <v/>
      </c>
      <c r="AR21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3" s="112" t="str">
        <f>IF(Tabelle2[[#This Row],[Spalte37]]&lt;5, 1, IF(Tabelle2[[#This Row],[Spalte37]]&gt;4, ""))</f>
        <v/>
      </c>
      <c r="AT213" s="158"/>
      <c r="AX21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3" s="120" t="str">
        <f>IF(Tabelle2[[#This Row],[Spalte43]]&lt;5, 1, IF(Tabelle2[[#This Row],[Spalte43]]&gt;4, ""))</f>
        <v/>
      </c>
      <c r="BD21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3" s="128" t="str">
        <f>IF(Tabelle2[[#This Row],[Spalte49]]&lt;5, 1, IF(Tabelle2[[#This Row],[Spalte49]]&gt;4, ""))</f>
        <v/>
      </c>
      <c r="BJ21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3" s="137" t="str">
        <f>IF(Tabelle2[[#This Row],[Spalte60]]&lt;5, 1, IF(Tabelle2[[#This Row],[Spalte60]]&gt;4, ""))</f>
        <v/>
      </c>
      <c r="BL213" s="11"/>
      <c r="BP21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3" s="65" t="str">
        <f>IF(Tabelle2[[#This Row],[Spalte66]]&lt;5, 1, IF(Tabelle2[[#This Row],[Spalte66]]&gt;4, ""))</f>
        <v/>
      </c>
      <c r="BV21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3" s="192" t="str">
        <f>IF(Tabelle2[[#This Row],[Spalte72]]&lt;5, 1, IF(Tabelle2[[#This Row],[Spalte72]]&gt;4, ""))</f>
        <v/>
      </c>
      <c r="CB21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3" s="80" t="str">
        <f>IF(Tabelle2[[#This Row],[Spalte78]]&lt;5, 1, IF(Tabelle2[[#This Row],[Spalte78]]&gt;4, ""))</f>
        <v/>
      </c>
      <c r="CH21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3" s="221" t="str">
        <f>IF(Tabelle2[[#This Row],[Spalte84]]&lt;5, 1, IF(Tabelle2[[#This Row],[Spalte84]]&gt;4, ""))</f>
        <v/>
      </c>
    </row>
    <row r="214" spans="1:87" x14ac:dyDescent="0.2">
      <c r="B214" s="87" t="s">
        <v>13</v>
      </c>
      <c r="K214" s="30"/>
      <c r="L214" s="34"/>
      <c r="M214" s="30"/>
      <c r="N21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4" s="44" t="str">
        <f>IF(Tabelle2[[#This Row],[Spalte11]]&lt;5, 1, IF(Tabelle2[[#This Row],[Spalte11]]&gt;4, ""))</f>
        <v/>
      </c>
      <c r="Q214" s="32"/>
      <c r="R214" s="32"/>
      <c r="S214" s="32"/>
      <c r="T214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4" s="50" t="str">
        <f>IF(Tabelle2[[#This Row],[Spalte6]]&lt;5, 1, IF(Tabelle2[[#This Row],[Spalte6]]&gt;4, ""))</f>
        <v/>
      </c>
      <c r="Z21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4" s="65" t="str">
        <f>IF(Tabelle2[[#This Row],[Spalte17]]&lt;5, 1, IF(Tabelle2[[#This Row],[Spalte17]]&gt;4, ""))</f>
        <v/>
      </c>
      <c r="AF21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4" s="80" t="str">
        <f>IF(Tabelle2[[#This Row],[Spalte25]]&lt;5, 1, IF(Tabelle2[[#This Row],[Spalte25]]&gt;4, ""))</f>
        <v/>
      </c>
      <c r="AL21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4" s="155" t="str">
        <f>IF(Tabelle2[[#This Row],[Spalte31]]&lt;5, 1, IF(Tabelle2[[#This Row],[Spalte31]]&gt;4, ""))</f>
        <v/>
      </c>
      <c r="AR21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4" s="112" t="str">
        <f>IF(Tabelle2[[#This Row],[Spalte37]]&lt;5, 1, IF(Tabelle2[[#This Row],[Spalte37]]&gt;4, ""))</f>
        <v/>
      </c>
      <c r="AT214" s="158"/>
      <c r="AX21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4" s="120" t="str">
        <f>IF(Tabelle2[[#This Row],[Spalte43]]&lt;5, 1, IF(Tabelle2[[#This Row],[Spalte43]]&gt;4, ""))</f>
        <v/>
      </c>
      <c r="BD21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4" s="128" t="str">
        <f>IF(Tabelle2[[#This Row],[Spalte49]]&lt;5, 1, IF(Tabelle2[[#This Row],[Spalte49]]&gt;4, ""))</f>
        <v/>
      </c>
      <c r="BJ21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4" s="137" t="str">
        <f>IF(Tabelle2[[#This Row],[Spalte60]]&lt;5, 1, IF(Tabelle2[[#This Row],[Spalte60]]&gt;4, ""))</f>
        <v/>
      </c>
      <c r="BL214" s="11"/>
      <c r="BP21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4" s="65" t="str">
        <f>IF(Tabelle2[[#This Row],[Spalte66]]&lt;5, 1, IF(Tabelle2[[#This Row],[Spalte66]]&gt;4, ""))</f>
        <v/>
      </c>
      <c r="BV21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4" s="192" t="str">
        <f>IF(Tabelle2[[#This Row],[Spalte72]]&lt;5, 1, IF(Tabelle2[[#This Row],[Spalte72]]&gt;4, ""))</f>
        <v/>
      </c>
      <c r="CB21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4" s="80" t="str">
        <f>IF(Tabelle2[[#This Row],[Spalte78]]&lt;5, 1, IF(Tabelle2[[#This Row],[Spalte78]]&gt;4, ""))</f>
        <v/>
      </c>
      <c r="CH21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4" s="221" t="str">
        <f>IF(Tabelle2[[#This Row],[Spalte84]]&lt;5, 1, IF(Tabelle2[[#This Row],[Spalte84]]&gt;4, ""))</f>
        <v/>
      </c>
    </row>
    <row r="215" spans="1:87" x14ac:dyDescent="0.2">
      <c r="A215" t="s">
        <v>835</v>
      </c>
      <c r="B215" s="89" t="s">
        <v>808</v>
      </c>
      <c r="C21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1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4.363425925925926E-3</v>
      </c>
      <c r="F215" s="9">
        <f>Tabelle2[[#This Row],[Spalte4]]/Tabelle2[[#This Row],[Spalte3]]</f>
        <v>4.363425925925926E-3</v>
      </c>
      <c r="G21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1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1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5" s="44" t="str">
        <f>IF(Tabelle2[[#This Row],[Spalte11]]&lt;5, 1, IF(Tabelle2[[#This Row],[Spalte11]]&gt;4, ""))</f>
        <v/>
      </c>
      <c r="T21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5" s="40" t="str">
        <f>IF(Tabelle2[[#This Row],[Spalte6]]&lt;5, 1, IF(Tabelle2[[#This Row],[Spalte6]]&gt;4, ""))</f>
        <v/>
      </c>
      <c r="V215" s="70">
        <v>13</v>
      </c>
      <c r="W215" s="170">
        <v>10</v>
      </c>
      <c r="X215" s="12">
        <v>4.363425925925926E-3</v>
      </c>
      <c r="Y215" s="13">
        <v>0</v>
      </c>
      <c r="Z21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5" s="65" t="str">
        <f>IF(Tabelle2[[#This Row],[Spalte17]]&lt;5, 1, IF(Tabelle2[[#This Row],[Spalte17]]&gt;4, ""))</f>
        <v/>
      </c>
      <c r="AF21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5" s="80" t="str">
        <f>IF(Tabelle2[[#This Row],[Spalte25]]&lt;5, 1, IF(Tabelle2[[#This Row],[Spalte25]]&gt;4, ""))</f>
        <v/>
      </c>
      <c r="AL21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5" s="155" t="str">
        <f>IF(Tabelle2[[#This Row],[Spalte31]]&lt;5, 1, IF(Tabelle2[[#This Row],[Spalte31]]&gt;4, ""))</f>
        <v/>
      </c>
      <c r="AR21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5" s="112" t="str">
        <f>IF(Tabelle2[[#This Row],[Spalte37]]&lt;5, 1, IF(Tabelle2[[#This Row],[Spalte37]]&gt;4, ""))</f>
        <v/>
      </c>
      <c r="AT215" s="158"/>
      <c r="AX21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5" s="120" t="str">
        <f>IF(Tabelle2[[#This Row],[Spalte43]]&lt;5, 1, IF(Tabelle2[[#This Row],[Spalte43]]&gt;4, ""))</f>
        <v/>
      </c>
      <c r="BD21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5" s="128" t="str">
        <f>IF(Tabelle2[[#This Row],[Spalte49]]&lt;5, 1, IF(Tabelle2[[#This Row],[Spalte49]]&gt;4, ""))</f>
        <v/>
      </c>
      <c r="BJ21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5" s="137" t="str">
        <f>IF(Tabelle2[[#This Row],[Spalte60]]&lt;5, 1, IF(Tabelle2[[#This Row],[Spalte60]]&gt;4, ""))</f>
        <v/>
      </c>
      <c r="BP21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5" s="65" t="str">
        <f>IF(Tabelle2[[#This Row],[Spalte66]]&lt;5, 1, IF(Tabelle2[[#This Row],[Spalte66]]&gt;4, ""))</f>
        <v/>
      </c>
      <c r="BV21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5" s="192" t="str">
        <f>IF(Tabelle2[[#This Row],[Spalte72]]&lt;5, 1, IF(Tabelle2[[#This Row],[Spalte72]]&gt;4, ""))</f>
        <v/>
      </c>
      <c r="CB21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5" s="80" t="str">
        <f>IF(Tabelle2[[#This Row],[Spalte78]]&lt;5, 1, IF(Tabelle2[[#This Row],[Spalte78]]&gt;4, ""))</f>
        <v/>
      </c>
      <c r="CH21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5" s="221" t="str">
        <f>IF(Tabelle2[[#This Row],[Spalte84]]&lt;5, 1, IF(Tabelle2[[#This Row],[Spalte84]]&gt;4, ""))</f>
        <v/>
      </c>
    </row>
    <row r="216" spans="1:87" x14ac:dyDescent="0.2">
      <c r="A216" s="6" t="s">
        <v>835</v>
      </c>
      <c r="B216" s="89" t="s">
        <v>853</v>
      </c>
      <c r="C21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1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3.8657407407407403E-3</v>
      </c>
      <c r="F216" s="9">
        <f>Tabelle2[[#This Row],[Spalte4]]/Tabelle2[[#This Row],[Spalte3]]</f>
        <v>3.8657407407407403E-3</v>
      </c>
      <c r="G21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1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1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6" s="44" t="str">
        <f>IF(Tabelle2[[#This Row],[Spalte11]]&lt;5, 1, IF(Tabelle2[[#This Row],[Spalte11]]&gt;4, ""))</f>
        <v/>
      </c>
      <c r="T21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6" s="40" t="str">
        <f>IF(Tabelle2[[#This Row],[Spalte6]]&lt;5, 1, IF(Tabelle2[[#This Row],[Spalte6]]&gt;4, ""))</f>
        <v/>
      </c>
      <c r="Z21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6" s="65" t="str">
        <f>IF(Tabelle2[[#This Row],[Spalte17]]&lt;5, 1, IF(Tabelle2[[#This Row],[Spalte17]]&gt;4, ""))</f>
        <v/>
      </c>
      <c r="AB216" s="84" t="s">
        <v>967</v>
      </c>
      <c r="AC216" s="173">
        <v>7</v>
      </c>
      <c r="AD216" s="85">
        <v>3.8657407407407403E-3</v>
      </c>
      <c r="AE216" s="86">
        <v>0</v>
      </c>
      <c r="AF21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6" s="80" t="str">
        <f>IF(Tabelle2[[#This Row],[Spalte25]]&lt;5, 1, IF(Tabelle2[[#This Row],[Spalte25]]&gt;4, ""))</f>
        <v/>
      </c>
      <c r="AL21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6" s="155" t="str">
        <f>IF(Tabelle2[[#This Row],[Spalte31]]&lt;5, 1, IF(Tabelle2[[#This Row],[Spalte31]]&gt;4, ""))</f>
        <v/>
      </c>
      <c r="AR21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6" s="112" t="str">
        <f>IF(Tabelle2[[#This Row],[Spalte37]]&lt;5, 1, IF(Tabelle2[[#This Row],[Spalte37]]&gt;4, ""))</f>
        <v/>
      </c>
      <c r="AT216" s="158"/>
      <c r="AX21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6" s="120" t="str">
        <f>IF(Tabelle2[[#This Row],[Spalte43]]&lt;5, 1, IF(Tabelle2[[#This Row],[Spalte43]]&gt;4, ""))</f>
        <v/>
      </c>
      <c r="BD21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6" s="128" t="str">
        <f>IF(Tabelle2[[#This Row],[Spalte49]]&lt;5, 1, IF(Tabelle2[[#This Row],[Spalte49]]&gt;4, ""))</f>
        <v/>
      </c>
      <c r="BJ21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6" s="137" t="str">
        <f>IF(Tabelle2[[#This Row],[Spalte60]]&lt;5, 1, IF(Tabelle2[[#This Row],[Spalte60]]&gt;4, ""))</f>
        <v/>
      </c>
      <c r="BL216" s="11"/>
      <c r="BP21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6" s="65" t="str">
        <f>IF(Tabelle2[[#This Row],[Spalte66]]&lt;5, 1, IF(Tabelle2[[#This Row],[Spalte66]]&gt;4, ""))</f>
        <v/>
      </c>
      <c r="BV21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6" s="192" t="str">
        <f>IF(Tabelle2[[#This Row],[Spalte72]]&lt;5, 1, IF(Tabelle2[[#This Row],[Spalte72]]&gt;4, ""))</f>
        <v/>
      </c>
      <c r="CB21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6" s="80" t="str">
        <f>IF(Tabelle2[[#This Row],[Spalte78]]&lt;5, 1, IF(Tabelle2[[#This Row],[Spalte78]]&gt;4, ""))</f>
        <v/>
      </c>
      <c r="CH21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6" s="221" t="str">
        <f>IF(Tabelle2[[#This Row],[Spalte84]]&lt;5, 1, IF(Tabelle2[[#This Row],[Spalte84]]&gt;4, ""))</f>
        <v/>
      </c>
    </row>
    <row r="217" spans="1:87" x14ac:dyDescent="0.2">
      <c r="A217" t="s">
        <v>835</v>
      </c>
      <c r="B217" s="89" t="s">
        <v>1051</v>
      </c>
      <c r="C217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7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1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1.0277777777777778E-2</v>
      </c>
      <c r="F217" s="9">
        <f>Tabelle2[[#This Row],[Spalte4]]/Tabelle2[[#This Row],[Spalte3]]</f>
        <v>1.0277777777777778E-2</v>
      </c>
      <c r="G217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17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17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7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7" s="196" t="str">
        <f>IF(Tabelle2[[#This Row],[Spalte11]]&lt;5, 1, IF(Tabelle2[[#This Row],[Spalte11]]&gt;4, ""))</f>
        <v/>
      </c>
      <c r="T217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7" s="198" t="str">
        <f>IF(Tabelle2[[#This Row],[Spalte6]]&lt;5, 1, IF(Tabelle2[[#This Row],[Spalte6]]&gt;4, ""))</f>
        <v/>
      </c>
      <c r="Z217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7" s="199" t="str">
        <f>IF(Tabelle2[[#This Row],[Spalte17]]&lt;5, 1, IF(Tabelle2[[#This Row],[Spalte17]]&gt;4, ""))</f>
        <v/>
      </c>
      <c r="AF217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7" s="200" t="str">
        <f>IF(Tabelle2[[#This Row],[Spalte25]]&lt;5, 1, IF(Tabelle2[[#This Row],[Spalte25]]&gt;4, ""))</f>
        <v/>
      </c>
      <c r="AL217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7" s="201" t="str">
        <f>IF(Tabelle2[[#This Row],[Spalte31]]&lt;5, 1, IF(Tabelle2[[#This Row],[Spalte31]]&gt;4, ""))</f>
        <v/>
      </c>
      <c r="AR217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7" s="202" t="str">
        <f>IF(Tabelle2[[#This Row],[Spalte37]]&lt;5, 1, IF(Tabelle2[[#This Row],[Spalte37]]&gt;4, ""))</f>
        <v/>
      </c>
      <c r="AT217" s="158"/>
      <c r="AX217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7" s="203" t="str">
        <f>IF(Tabelle2[[#This Row],[Spalte43]]&lt;5, 1, IF(Tabelle2[[#This Row],[Spalte43]]&gt;4, ""))</f>
        <v/>
      </c>
      <c r="BD217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7" s="204" t="str">
        <f>IF(Tabelle2[[#This Row],[Spalte49]]&lt;5, 1, IF(Tabelle2[[#This Row],[Spalte49]]&gt;4, ""))</f>
        <v/>
      </c>
      <c r="BJ217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7" s="185" t="str">
        <f>IF(Tabelle2[[#This Row],[Spalte60]]&lt;5, 1, IF(Tabelle2[[#This Row],[Spalte60]]&gt;4, ""))</f>
        <v/>
      </c>
      <c r="BL217" s="13">
        <v>23</v>
      </c>
      <c r="BM217" s="170">
        <v>21</v>
      </c>
      <c r="BN217" s="12">
        <v>1.0277777777777778E-2</v>
      </c>
      <c r="BO217" s="170">
        <v>0</v>
      </c>
      <c r="BP217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7" s="199" t="str">
        <f>IF(Tabelle2[[#This Row],[Spalte66]]&lt;5, 1, IF(Tabelle2[[#This Row],[Spalte66]]&gt;4, ""))</f>
        <v/>
      </c>
      <c r="BV217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7" s="205" t="str">
        <f>IF(Tabelle2[[#This Row],[Spalte72]]&lt;5, 1, IF(Tabelle2[[#This Row],[Spalte72]]&gt;4, ""))</f>
        <v/>
      </c>
      <c r="CB217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7" s="200" t="str">
        <f>IF(Tabelle2[[#This Row],[Spalte78]]&lt;5, 1, IF(Tabelle2[[#This Row],[Spalte78]]&gt;4, ""))</f>
        <v/>
      </c>
      <c r="CH21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7" s="225" t="str">
        <f>IF(Tabelle2[[#This Row],[Spalte84]]&lt;5, 1, IF(Tabelle2[[#This Row],[Spalte84]]&gt;4, ""))</f>
        <v/>
      </c>
    </row>
    <row r="218" spans="1:87" x14ac:dyDescent="0.2">
      <c r="A218" t="s">
        <v>835</v>
      </c>
      <c r="B218" s="89" t="s">
        <v>912</v>
      </c>
      <c r="C21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1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1.6319444444444443E-3</v>
      </c>
      <c r="F218" s="9">
        <f>Tabelle2[[#This Row],[Spalte4]]/Tabelle2[[#This Row],[Spalte3]]</f>
        <v>1.6319444444444443E-3</v>
      </c>
      <c r="G21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1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1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8" s="44" t="str">
        <f>IF(Tabelle2[[#This Row],[Spalte11]]&lt;5, 1, IF(Tabelle2[[#This Row],[Spalte11]]&gt;4, ""))</f>
        <v/>
      </c>
      <c r="T21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8" s="40" t="str">
        <f>IF(Tabelle2[[#This Row],[Spalte6]]&lt;5, 1, IF(Tabelle2[[#This Row],[Spalte6]]&gt;4, ""))</f>
        <v/>
      </c>
      <c r="Z21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18" s="65" t="str">
        <f>IF(Tabelle2[[#This Row],[Spalte17]]&lt;5, 1, IF(Tabelle2[[#This Row],[Spalte17]]&gt;4, ""))</f>
        <v/>
      </c>
      <c r="AF21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8" s="80" t="str">
        <f>IF(Tabelle2[[#This Row],[Spalte25]]&lt;5, 1, IF(Tabelle2[[#This Row],[Spalte25]]&gt;4, ""))</f>
        <v/>
      </c>
      <c r="AL21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8" s="155" t="str">
        <f>IF(Tabelle2[[#This Row],[Spalte31]]&lt;5, 1, IF(Tabelle2[[#This Row],[Spalte31]]&gt;4, ""))</f>
        <v/>
      </c>
      <c r="AN218" s="143">
        <v>13</v>
      </c>
      <c r="AO218" s="145">
        <v>6</v>
      </c>
      <c r="AP218" s="144">
        <v>1.6319444444444443E-3</v>
      </c>
      <c r="AQ218" s="145">
        <v>0</v>
      </c>
      <c r="AR21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8" s="112" t="str">
        <f>IF(Tabelle2[[#This Row],[Spalte37]]&lt;5, 1, IF(Tabelle2[[#This Row],[Spalte37]]&gt;4, ""))</f>
        <v/>
      </c>
      <c r="AT218" s="158"/>
      <c r="AX21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8" s="120" t="str">
        <f>IF(Tabelle2[[#This Row],[Spalte43]]&lt;5, 1, IF(Tabelle2[[#This Row],[Spalte43]]&gt;4, ""))</f>
        <v/>
      </c>
      <c r="BD21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8" s="128" t="str">
        <f>IF(Tabelle2[[#This Row],[Spalte49]]&lt;5, 1, IF(Tabelle2[[#This Row],[Spalte49]]&gt;4, ""))</f>
        <v/>
      </c>
      <c r="BJ21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8" s="137" t="str">
        <f>IF(Tabelle2[[#This Row],[Spalte60]]&lt;5, 1, IF(Tabelle2[[#This Row],[Spalte60]]&gt;4, ""))</f>
        <v/>
      </c>
      <c r="BL218" s="11"/>
      <c r="BP21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8" s="65" t="str">
        <f>IF(Tabelle2[[#This Row],[Spalte66]]&lt;5, 1, IF(Tabelle2[[#This Row],[Spalte66]]&gt;4, ""))</f>
        <v/>
      </c>
      <c r="BV21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8" s="192" t="str">
        <f>IF(Tabelle2[[#This Row],[Spalte72]]&lt;5, 1, IF(Tabelle2[[#This Row],[Spalte72]]&gt;4, ""))</f>
        <v/>
      </c>
      <c r="CB21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8" s="80" t="str">
        <f>IF(Tabelle2[[#This Row],[Spalte78]]&lt;5, 1, IF(Tabelle2[[#This Row],[Spalte78]]&gt;4, ""))</f>
        <v/>
      </c>
      <c r="CH21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8" s="221" t="str">
        <f>IF(Tabelle2[[#This Row],[Spalte84]]&lt;5, 1, IF(Tabelle2[[#This Row],[Spalte84]]&gt;4, ""))</f>
        <v/>
      </c>
    </row>
    <row r="219" spans="1:87" x14ac:dyDescent="0.2">
      <c r="A219" t="s">
        <v>835</v>
      </c>
      <c r="B219" s="89" t="s">
        <v>825</v>
      </c>
      <c r="C21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1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1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8.3912037037037028E-3</v>
      </c>
      <c r="F219" s="9">
        <f>Tabelle2[[#This Row],[Spalte4]]/Tabelle2[[#This Row],[Spalte3]]</f>
        <v>8.3912037037037028E-3</v>
      </c>
      <c r="G21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1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1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1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19" s="44" t="str">
        <f>IF(Tabelle2[[#This Row],[Spalte11]]&lt;5, 1, IF(Tabelle2[[#This Row],[Spalte11]]&gt;4, ""))</f>
        <v/>
      </c>
      <c r="T21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19" s="40" t="str">
        <f>IF(Tabelle2[[#This Row],[Spalte6]]&lt;5, 1, IF(Tabelle2[[#This Row],[Spalte6]]&gt;4, ""))</f>
        <v/>
      </c>
      <c r="V219" s="70">
        <v>50</v>
      </c>
      <c r="W219" s="13">
        <v>48</v>
      </c>
      <c r="X219" s="12">
        <v>8.3912037037037028E-3</v>
      </c>
      <c r="Y219" s="13">
        <v>2</v>
      </c>
      <c r="Z219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5</v>
      </c>
      <c r="AA219" s="65" t="str">
        <f>IF(Tabelle2[[#This Row],[Spalte17]]&lt;5, 1, IF(Tabelle2[[#This Row],[Spalte17]]&gt;4, ""))</f>
        <v/>
      </c>
      <c r="AF21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19" s="80" t="str">
        <f>IF(Tabelle2[[#This Row],[Spalte25]]&lt;5, 1, IF(Tabelle2[[#This Row],[Spalte25]]&gt;4, ""))</f>
        <v/>
      </c>
      <c r="AL21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19" s="155" t="str">
        <f>IF(Tabelle2[[#This Row],[Spalte31]]&lt;5, 1, IF(Tabelle2[[#This Row],[Spalte31]]&gt;4, ""))</f>
        <v/>
      </c>
      <c r="AR21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19" s="112" t="str">
        <f>IF(Tabelle2[[#This Row],[Spalte37]]&lt;5, 1, IF(Tabelle2[[#This Row],[Spalte37]]&gt;4, ""))</f>
        <v/>
      </c>
      <c r="AT219" s="158"/>
      <c r="AX21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19" s="120" t="str">
        <f>IF(Tabelle2[[#This Row],[Spalte43]]&lt;5, 1, IF(Tabelle2[[#This Row],[Spalte43]]&gt;4, ""))</f>
        <v/>
      </c>
      <c r="BD21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19" s="128" t="str">
        <f>IF(Tabelle2[[#This Row],[Spalte49]]&lt;5, 1, IF(Tabelle2[[#This Row],[Spalte49]]&gt;4, ""))</f>
        <v/>
      </c>
      <c r="BJ21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19" s="137" t="str">
        <f>IF(Tabelle2[[#This Row],[Spalte60]]&lt;5, 1, IF(Tabelle2[[#This Row],[Spalte60]]&gt;4, ""))</f>
        <v/>
      </c>
      <c r="BL219" s="11"/>
      <c r="BP21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19" s="65" t="str">
        <f>IF(Tabelle2[[#This Row],[Spalte66]]&lt;5, 1, IF(Tabelle2[[#This Row],[Spalte66]]&gt;4, ""))</f>
        <v/>
      </c>
      <c r="BV21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19" s="192" t="str">
        <f>IF(Tabelle2[[#This Row],[Spalte72]]&lt;5, 1, IF(Tabelle2[[#This Row],[Spalte72]]&gt;4, ""))</f>
        <v/>
      </c>
      <c r="CB21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19" s="80" t="str">
        <f>IF(Tabelle2[[#This Row],[Spalte78]]&lt;5, 1, IF(Tabelle2[[#This Row],[Spalte78]]&gt;4, ""))</f>
        <v/>
      </c>
      <c r="CH21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19" s="221" t="str">
        <f>IF(Tabelle2[[#This Row],[Spalte84]]&lt;5, 1, IF(Tabelle2[[#This Row],[Spalte84]]&gt;4, ""))</f>
        <v/>
      </c>
    </row>
    <row r="220" spans="1:87" x14ac:dyDescent="0.2">
      <c r="B220" s="87" t="s">
        <v>14</v>
      </c>
      <c r="K220" s="30"/>
      <c r="L220" s="34"/>
      <c r="M220" s="30"/>
      <c r="N22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0" s="44" t="str">
        <f>IF(Tabelle2[[#This Row],[Spalte11]]&lt;5, 1, IF(Tabelle2[[#This Row],[Spalte11]]&gt;4, ""))</f>
        <v/>
      </c>
      <c r="Q220" s="32"/>
      <c r="R220" s="32"/>
      <c r="S220" s="32"/>
      <c r="T22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0" s="50" t="str">
        <f>IF(Tabelle2[[#This Row],[Spalte6]]&lt;5, 1, IF(Tabelle2[[#This Row],[Spalte6]]&gt;4, ""))</f>
        <v/>
      </c>
      <c r="Z22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0" s="65" t="str">
        <f>IF(Tabelle2[[#This Row],[Spalte17]]&lt;5, 1, IF(Tabelle2[[#This Row],[Spalte17]]&gt;4, ""))</f>
        <v/>
      </c>
      <c r="AF22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0" s="80" t="str">
        <f>IF(Tabelle2[[#This Row],[Spalte25]]&lt;5, 1, IF(Tabelle2[[#This Row],[Spalte25]]&gt;4, ""))</f>
        <v/>
      </c>
      <c r="AL22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0" s="155" t="str">
        <f>IF(Tabelle2[[#This Row],[Spalte31]]&lt;5, 1, IF(Tabelle2[[#This Row],[Spalte31]]&gt;4, ""))</f>
        <v/>
      </c>
      <c r="AR22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0" s="112" t="str">
        <f>IF(Tabelle2[[#This Row],[Spalte37]]&lt;5, 1, IF(Tabelle2[[#This Row],[Spalte37]]&gt;4, ""))</f>
        <v/>
      </c>
      <c r="AT220" s="158"/>
      <c r="AX22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0" s="120" t="str">
        <f>IF(Tabelle2[[#This Row],[Spalte43]]&lt;5, 1, IF(Tabelle2[[#This Row],[Spalte43]]&gt;4, ""))</f>
        <v/>
      </c>
      <c r="BD22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0" s="128" t="str">
        <f>IF(Tabelle2[[#This Row],[Spalte49]]&lt;5, 1, IF(Tabelle2[[#This Row],[Spalte49]]&gt;4, ""))</f>
        <v/>
      </c>
      <c r="BJ22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0" s="137" t="str">
        <f>IF(Tabelle2[[#This Row],[Spalte60]]&lt;5, 1, IF(Tabelle2[[#This Row],[Spalte60]]&gt;4, ""))</f>
        <v/>
      </c>
      <c r="BL220" s="11"/>
      <c r="BP22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0" s="65" t="str">
        <f>IF(Tabelle2[[#This Row],[Spalte66]]&lt;5, 1, IF(Tabelle2[[#This Row],[Spalte66]]&gt;4, ""))</f>
        <v/>
      </c>
      <c r="BV22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0" s="192" t="str">
        <f>IF(Tabelle2[[#This Row],[Spalte72]]&lt;5, 1, IF(Tabelle2[[#This Row],[Spalte72]]&gt;4, ""))</f>
        <v/>
      </c>
      <c r="CB22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0" s="80" t="str">
        <f>IF(Tabelle2[[#This Row],[Spalte78]]&lt;5, 1, IF(Tabelle2[[#This Row],[Spalte78]]&gt;4, ""))</f>
        <v/>
      </c>
      <c r="CH22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0" s="221" t="str">
        <f>IF(Tabelle2[[#This Row],[Spalte84]]&lt;5, 1, IF(Tabelle2[[#This Row],[Spalte84]]&gt;4, ""))</f>
        <v/>
      </c>
    </row>
    <row r="221" spans="1:87" x14ac:dyDescent="0.2">
      <c r="A221" t="s">
        <v>835</v>
      </c>
      <c r="B221" s="88" t="s">
        <v>52</v>
      </c>
      <c r="C22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2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2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2.8240740740740743E-3</v>
      </c>
      <c r="F221" s="9">
        <f>Tabelle2[[#This Row],[Spalte4]]/Tabelle2[[#This Row],[Spalte3]]</f>
        <v>1.4120370370370372E-3</v>
      </c>
      <c r="G22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2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21" s="45">
        <v>19</v>
      </c>
      <c r="K221" s="166">
        <v>16</v>
      </c>
      <c r="L221" s="46">
        <v>1.8402777777777777E-3</v>
      </c>
      <c r="M221" s="30">
        <v>0</v>
      </c>
      <c r="N22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1" s="44" t="str">
        <f>IF(Tabelle2[[#This Row],[Spalte11]]&lt;5, 1, IF(Tabelle2[[#This Row],[Spalte11]]&gt;4, ""))</f>
        <v/>
      </c>
      <c r="Q221" s="32"/>
      <c r="R221" s="32"/>
      <c r="S221" s="31"/>
      <c r="T221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1" s="56" t="str">
        <f>IF(Tabelle2[[#This Row],[Spalte6]]&lt;5, 1, IF(Tabelle2[[#This Row],[Spalte6]]&gt;4, ""))</f>
        <v/>
      </c>
      <c r="V221" s="70">
        <v>29</v>
      </c>
      <c r="W221" s="13">
        <v>22</v>
      </c>
      <c r="X221" s="12">
        <v>9.8379629629629642E-4</v>
      </c>
      <c r="Y221" s="13">
        <v>0</v>
      </c>
      <c r="Z22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1" s="65" t="str">
        <f>IF(Tabelle2[[#This Row],[Spalte17]]&lt;5, 1, IF(Tabelle2[[#This Row],[Spalte17]]&gt;4, ""))</f>
        <v/>
      </c>
      <c r="AF22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1" s="80" t="str">
        <f>IF(Tabelle2[[#This Row],[Spalte25]]&lt;5, 1, IF(Tabelle2[[#This Row],[Spalte25]]&gt;4, ""))</f>
        <v/>
      </c>
      <c r="AL22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1" s="155" t="str">
        <f>IF(Tabelle2[[#This Row],[Spalte31]]&lt;5, 1, IF(Tabelle2[[#This Row],[Spalte31]]&gt;4, ""))</f>
        <v/>
      </c>
      <c r="AR22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1" s="112" t="str">
        <f>IF(Tabelle2[[#This Row],[Spalte37]]&lt;5, 1, IF(Tabelle2[[#This Row],[Spalte37]]&gt;4, ""))</f>
        <v/>
      </c>
      <c r="AT221" s="158"/>
      <c r="AX22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1" s="120" t="str">
        <f>IF(Tabelle2[[#This Row],[Spalte43]]&lt;5, 1, IF(Tabelle2[[#This Row],[Spalte43]]&gt;4, ""))</f>
        <v/>
      </c>
      <c r="BD22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1" s="128" t="str">
        <f>IF(Tabelle2[[#This Row],[Spalte49]]&lt;5, 1, IF(Tabelle2[[#This Row],[Spalte49]]&gt;4, ""))</f>
        <v/>
      </c>
      <c r="BJ22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1" s="137" t="str">
        <f>IF(Tabelle2[[#This Row],[Spalte60]]&lt;5, 1, IF(Tabelle2[[#This Row],[Spalte60]]&gt;4, ""))</f>
        <v/>
      </c>
      <c r="BL221" s="11"/>
      <c r="BP22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1" s="65" t="str">
        <f>IF(Tabelle2[[#This Row],[Spalte66]]&lt;5, 1, IF(Tabelle2[[#This Row],[Spalte66]]&gt;4, ""))</f>
        <v/>
      </c>
      <c r="BV22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1" s="192" t="str">
        <f>IF(Tabelle2[[#This Row],[Spalte72]]&lt;5, 1, IF(Tabelle2[[#This Row],[Spalte72]]&gt;4, ""))</f>
        <v/>
      </c>
      <c r="CB22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1" s="80" t="str">
        <f>IF(Tabelle2[[#This Row],[Spalte78]]&lt;5, 1, IF(Tabelle2[[#This Row],[Spalte78]]&gt;4, ""))</f>
        <v/>
      </c>
      <c r="CH22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1" s="221" t="str">
        <f>IF(Tabelle2[[#This Row],[Spalte84]]&lt;5, 1, IF(Tabelle2[[#This Row],[Spalte84]]&gt;4, ""))</f>
        <v/>
      </c>
    </row>
    <row r="222" spans="1:87" x14ac:dyDescent="0.2">
      <c r="A222" t="s">
        <v>835</v>
      </c>
      <c r="B222" s="89" t="s">
        <v>861</v>
      </c>
      <c r="C22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2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2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1.6770833333333332E-2</v>
      </c>
      <c r="F222" s="9">
        <f>Tabelle2[[#This Row],[Spalte4]]/Tabelle2[[#This Row],[Spalte3]]</f>
        <v>1.6770833333333332E-2</v>
      </c>
      <c r="G22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2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2" s="44" t="str">
        <f>IF(Tabelle2[[#This Row],[Spalte11]]&lt;5, 1, IF(Tabelle2[[#This Row],[Spalte11]]&gt;4, ""))</f>
        <v/>
      </c>
      <c r="T22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2" s="40" t="str">
        <f>IF(Tabelle2[[#This Row],[Spalte6]]&lt;5, 1, IF(Tabelle2[[#This Row],[Spalte6]]&gt;4, ""))</f>
        <v/>
      </c>
      <c r="Z22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2" s="65" t="str">
        <f>IF(Tabelle2[[#This Row],[Spalte17]]&lt;5, 1, IF(Tabelle2[[#This Row],[Spalte17]]&gt;4, ""))</f>
        <v/>
      </c>
      <c r="AB222" s="84" t="s">
        <v>1002</v>
      </c>
      <c r="AC222" s="173">
        <v>13</v>
      </c>
      <c r="AD222" s="85">
        <v>1.6770833333333332E-2</v>
      </c>
      <c r="AE222" s="86">
        <v>2</v>
      </c>
      <c r="AF22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2" s="80" t="str">
        <f>IF(Tabelle2[[#This Row],[Spalte25]]&lt;5, 1, IF(Tabelle2[[#This Row],[Spalte25]]&gt;4, ""))</f>
        <v/>
      </c>
      <c r="AL22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2" s="155" t="str">
        <f>IF(Tabelle2[[#This Row],[Spalte31]]&lt;5, 1, IF(Tabelle2[[#This Row],[Spalte31]]&gt;4, ""))</f>
        <v/>
      </c>
      <c r="AR22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2" s="112" t="str">
        <f>IF(Tabelle2[[#This Row],[Spalte37]]&lt;5, 1, IF(Tabelle2[[#This Row],[Spalte37]]&gt;4, ""))</f>
        <v/>
      </c>
      <c r="AT222" s="158"/>
      <c r="AX22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2" s="120" t="str">
        <f>IF(Tabelle2[[#This Row],[Spalte43]]&lt;5, 1, IF(Tabelle2[[#This Row],[Spalte43]]&gt;4, ""))</f>
        <v/>
      </c>
      <c r="BD22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2" s="128" t="str">
        <f>IF(Tabelle2[[#This Row],[Spalte49]]&lt;5, 1, IF(Tabelle2[[#This Row],[Spalte49]]&gt;4, ""))</f>
        <v/>
      </c>
      <c r="BJ22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2" s="137" t="str">
        <f>IF(Tabelle2[[#This Row],[Spalte60]]&lt;5, 1, IF(Tabelle2[[#This Row],[Spalte60]]&gt;4, ""))</f>
        <v/>
      </c>
      <c r="BL222" s="11"/>
      <c r="BP22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2" s="65" t="str">
        <f>IF(Tabelle2[[#This Row],[Spalte66]]&lt;5, 1, IF(Tabelle2[[#This Row],[Spalte66]]&gt;4, ""))</f>
        <v/>
      </c>
      <c r="BV22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2" s="192" t="str">
        <f>IF(Tabelle2[[#This Row],[Spalte72]]&lt;5, 1, IF(Tabelle2[[#This Row],[Spalte72]]&gt;4, ""))</f>
        <v/>
      </c>
      <c r="CB22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2" s="80" t="str">
        <f>IF(Tabelle2[[#This Row],[Spalte78]]&lt;5, 1, IF(Tabelle2[[#This Row],[Spalte78]]&gt;4, ""))</f>
        <v/>
      </c>
      <c r="CH22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2" s="221" t="str">
        <f>IF(Tabelle2[[#This Row],[Spalte84]]&lt;5, 1, IF(Tabelle2[[#This Row],[Spalte84]]&gt;4, ""))</f>
        <v/>
      </c>
    </row>
    <row r="223" spans="1:87" x14ac:dyDescent="0.2">
      <c r="A223" t="s">
        <v>835</v>
      </c>
      <c r="B223" s="89" t="s">
        <v>1052</v>
      </c>
      <c r="C22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2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2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1.6319444444444443E-3</v>
      </c>
      <c r="F223" s="9">
        <f>Tabelle2[[#This Row],[Spalte4]]/Tabelle2[[#This Row],[Spalte3]]</f>
        <v>1.6319444444444443E-3</v>
      </c>
      <c r="G22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2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3" s="196" t="str">
        <f>IF(Tabelle2[[#This Row],[Spalte11]]&lt;5, 1, IF(Tabelle2[[#This Row],[Spalte11]]&gt;4, ""))</f>
        <v/>
      </c>
      <c r="T22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3" s="198" t="str">
        <f>IF(Tabelle2[[#This Row],[Spalte6]]&lt;5, 1, IF(Tabelle2[[#This Row],[Spalte6]]&gt;4, ""))</f>
        <v/>
      </c>
      <c r="Z22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3" s="199" t="str">
        <f>IF(Tabelle2[[#This Row],[Spalte17]]&lt;5, 1, IF(Tabelle2[[#This Row],[Spalte17]]&gt;4, ""))</f>
        <v/>
      </c>
      <c r="AF22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3" s="200" t="str">
        <f>IF(Tabelle2[[#This Row],[Spalte25]]&lt;5, 1, IF(Tabelle2[[#This Row],[Spalte25]]&gt;4, ""))</f>
        <v/>
      </c>
      <c r="AL22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3" s="201" t="str">
        <f>IF(Tabelle2[[#This Row],[Spalte31]]&lt;5, 1, IF(Tabelle2[[#This Row],[Spalte31]]&gt;4, ""))</f>
        <v/>
      </c>
      <c r="AR22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3" s="202" t="str">
        <f>IF(Tabelle2[[#This Row],[Spalte37]]&lt;5, 1, IF(Tabelle2[[#This Row],[Spalte37]]&gt;4, ""))</f>
        <v/>
      </c>
      <c r="AT223" s="158"/>
      <c r="AX22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3" s="203" t="str">
        <f>IF(Tabelle2[[#This Row],[Spalte43]]&lt;5, 1, IF(Tabelle2[[#This Row],[Spalte43]]&gt;4, ""))</f>
        <v/>
      </c>
      <c r="BD22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3" s="204" t="str">
        <f>IF(Tabelle2[[#This Row],[Spalte49]]&lt;5, 1, IF(Tabelle2[[#This Row],[Spalte49]]&gt;4, ""))</f>
        <v/>
      </c>
      <c r="BJ22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3" s="185" t="str">
        <f>IF(Tabelle2[[#This Row],[Spalte60]]&lt;5, 1, IF(Tabelle2[[#This Row],[Spalte60]]&gt;4, ""))</f>
        <v/>
      </c>
      <c r="BL223" s="13">
        <v>24</v>
      </c>
      <c r="BM223" s="170">
        <v>11</v>
      </c>
      <c r="BN223" s="12">
        <v>1.6319444444444443E-3</v>
      </c>
      <c r="BO223" s="170">
        <v>0</v>
      </c>
      <c r="BP22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3" s="199" t="str">
        <f>IF(Tabelle2[[#This Row],[Spalte66]]&lt;5, 1, IF(Tabelle2[[#This Row],[Spalte66]]&gt;4, ""))</f>
        <v/>
      </c>
      <c r="BV22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3" s="205" t="str">
        <f>IF(Tabelle2[[#This Row],[Spalte72]]&lt;5, 1, IF(Tabelle2[[#This Row],[Spalte72]]&gt;4, ""))</f>
        <v/>
      </c>
      <c r="CB22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3" s="200" t="str">
        <f>IF(Tabelle2[[#This Row],[Spalte78]]&lt;5, 1, IF(Tabelle2[[#This Row],[Spalte78]]&gt;4, ""))</f>
        <v/>
      </c>
      <c r="CH22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3" s="225" t="str">
        <f>IF(Tabelle2[[#This Row],[Spalte84]]&lt;5, 1, IF(Tabelle2[[#This Row],[Spalte84]]&gt;4, ""))</f>
        <v/>
      </c>
    </row>
    <row r="224" spans="1:87" x14ac:dyDescent="0.2">
      <c r="A224" t="s">
        <v>835</v>
      </c>
      <c r="B224" s="89" t="s">
        <v>1032</v>
      </c>
      <c r="C22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22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22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</v>
      </c>
      <c r="F224" s="9" t="e">
        <f>Tabelle2[[#This Row],[Spalte4]]/Tabelle2[[#This Row],[Spalte3]]</f>
        <v>#DIV/0!</v>
      </c>
      <c r="G22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2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4" s="44" t="str">
        <f>IF(Tabelle2[[#This Row],[Spalte11]]&lt;5, 1, IF(Tabelle2[[#This Row],[Spalte11]]&gt;4, ""))</f>
        <v/>
      </c>
      <c r="T22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4" s="40" t="str">
        <f>IF(Tabelle2[[#This Row],[Spalte6]]&lt;5, 1, IF(Tabelle2[[#This Row],[Spalte6]]&gt;4, ""))</f>
        <v/>
      </c>
      <c r="Z22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4" s="65" t="str">
        <f>IF(Tabelle2[[#This Row],[Spalte17]]&lt;5, 1, IF(Tabelle2[[#This Row],[Spalte17]]&gt;4, ""))</f>
        <v/>
      </c>
      <c r="AF22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4" s="80" t="str">
        <f>IF(Tabelle2[[#This Row],[Spalte25]]&lt;5, 1, IF(Tabelle2[[#This Row],[Spalte25]]&gt;4, ""))</f>
        <v/>
      </c>
      <c r="AH224" s="106">
        <v>21</v>
      </c>
      <c r="AI224" s="99">
        <v>10</v>
      </c>
      <c r="AJ224" s="100">
        <v>0</v>
      </c>
      <c r="AK224" s="99">
        <v>0</v>
      </c>
      <c r="AL22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4" s="155" t="str">
        <f>IF(Tabelle2[[#This Row],[Spalte31]]&lt;5, 1, IF(Tabelle2[[#This Row],[Spalte31]]&gt;4, ""))</f>
        <v/>
      </c>
      <c r="AR22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4" s="112" t="str">
        <f>IF(Tabelle2[[#This Row],[Spalte37]]&lt;5, 1, IF(Tabelle2[[#This Row],[Spalte37]]&gt;4, ""))</f>
        <v/>
      </c>
      <c r="AT224" s="158"/>
      <c r="AX22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4" s="120" t="str">
        <f>IF(Tabelle2[[#This Row],[Spalte43]]&lt;5, 1, IF(Tabelle2[[#This Row],[Spalte43]]&gt;4, ""))</f>
        <v/>
      </c>
      <c r="BD22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4" s="128" t="str">
        <f>IF(Tabelle2[[#This Row],[Spalte49]]&lt;5, 1, IF(Tabelle2[[#This Row],[Spalte49]]&gt;4, ""))</f>
        <v/>
      </c>
      <c r="BJ22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4" s="137" t="str">
        <f>IF(Tabelle2[[#This Row],[Spalte60]]&lt;5, 1, IF(Tabelle2[[#This Row],[Spalte60]]&gt;4, ""))</f>
        <v/>
      </c>
      <c r="BL224" s="11"/>
      <c r="BP22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4" s="65" t="str">
        <f>IF(Tabelle2[[#This Row],[Spalte66]]&lt;5, 1, IF(Tabelle2[[#This Row],[Spalte66]]&gt;4, ""))</f>
        <v/>
      </c>
      <c r="BV22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4" s="192" t="str">
        <f>IF(Tabelle2[[#This Row],[Spalte72]]&lt;5, 1, IF(Tabelle2[[#This Row],[Spalte72]]&gt;4, ""))</f>
        <v/>
      </c>
      <c r="CB22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4" s="80" t="str">
        <f>IF(Tabelle2[[#This Row],[Spalte78]]&lt;5, 1, IF(Tabelle2[[#This Row],[Spalte78]]&gt;4, ""))</f>
        <v/>
      </c>
      <c r="CH22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4" s="221" t="str">
        <f>IF(Tabelle2[[#This Row],[Spalte84]]&lt;5, 1, IF(Tabelle2[[#This Row],[Spalte84]]&gt;4, ""))</f>
        <v/>
      </c>
    </row>
    <row r="225" spans="1:87" x14ac:dyDescent="0.2">
      <c r="B225" s="87" t="s">
        <v>15</v>
      </c>
      <c r="K225" s="30"/>
      <c r="L225" s="34"/>
      <c r="M225" s="30"/>
      <c r="N22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5" s="44" t="str">
        <f>IF(Tabelle2[[#This Row],[Spalte11]]&lt;5, 1, IF(Tabelle2[[#This Row],[Spalte11]]&gt;4, ""))</f>
        <v/>
      </c>
      <c r="Q225" s="32"/>
      <c r="R225" s="32"/>
      <c r="S225" s="32"/>
      <c r="T225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5" s="50" t="str">
        <f>IF(Tabelle2[[#This Row],[Spalte6]]&lt;5, 1, IF(Tabelle2[[#This Row],[Spalte6]]&gt;4, ""))</f>
        <v/>
      </c>
      <c r="Z22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5" s="65" t="str">
        <f>IF(Tabelle2[[#This Row],[Spalte17]]&lt;5, 1, IF(Tabelle2[[#This Row],[Spalte17]]&gt;4, ""))</f>
        <v/>
      </c>
      <c r="AF22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5" s="80" t="str">
        <f>IF(Tabelle2[[#This Row],[Spalte25]]&lt;5, 1, IF(Tabelle2[[#This Row],[Spalte25]]&gt;4, ""))</f>
        <v/>
      </c>
      <c r="AL22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5" s="155" t="str">
        <f>IF(Tabelle2[[#This Row],[Spalte31]]&lt;5, 1, IF(Tabelle2[[#This Row],[Spalte31]]&gt;4, ""))</f>
        <v/>
      </c>
      <c r="AR22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5" s="112" t="str">
        <f>IF(Tabelle2[[#This Row],[Spalte37]]&lt;5, 1, IF(Tabelle2[[#This Row],[Spalte37]]&gt;4, ""))</f>
        <v/>
      </c>
      <c r="AT225" s="158"/>
      <c r="AX22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5" s="120" t="str">
        <f>IF(Tabelle2[[#This Row],[Spalte43]]&lt;5, 1, IF(Tabelle2[[#This Row],[Spalte43]]&gt;4, ""))</f>
        <v/>
      </c>
      <c r="BD22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5" s="128" t="str">
        <f>IF(Tabelle2[[#This Row],[Spalte49]]&lt;5, 1, IF(Tabelle2[[#This Row],[Spalte49]]&gt;4, ""))</f>
        <v/>
      </c>
      <c r="BJ22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5" s="137" t="str">
        <f>IF(Tabelle2[[#This Row],[Spalte60]]&lt;5, 1, IF(Tabelle2[[#This Row],[Spalte60]]&gt;4, ""))</f>
        <v/>
      </c>
      <c r="BL225" s="11"/>
      <c r="BP22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5" s="65" t="str">
        <f>IF(Tabelle2[[#This Row],[Spalte66]]&lt;5, 1, IF(Tabelle2[[#This Row],[Spalte66]]&gt;4, ""))</f>
        <v/>
      </c>
      <c r="BV22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5" s="192" t="str">
        <f>IF(Tabelle2[[#This Row],[Spalte72]]&lt;5, 1, IF(Tabelle2[[#This Row],[Spalte72]]&gt;4, ""))</f>
        <v/>
      </c>
      <c r="CB22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5" s="80" t="str">
        <f>IF(Tabelle2[[#This Row],[Spalte78]]&lt;5, 1, IF(Tabelle2[[#This Row],[Spalte78]]&gt;4, ""))</f>
        <v/>
      </c>
      <c r="CH22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5" s="221" t="str">
        <f>IF(Tabelle2[[#This Row],[Spalte84]]&lt;5, 1, IF(Tabelle2[[#This Row],[Spalte84]]&gt;4, ""))</f>
        <v/>
      </c>
    </row>
    <row r="226" spans="1:87" x14ac:dyDescent="0.2">
      <c r="A226" t="s">
        <v>835</v>
      </c>
      <c r="B226" s="89" t="s">
        <v>1035</v>
      </c>
      <c r="C22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22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22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</v>
      </c>
      <c r="F226" s="9" t="e">
        <f>Tabelle2[[#This Row],[Spalte4]]/Tabelle2[[#This Row],[Spalte3]]</f>
        <v>#DIV/0!</v>
      </c>
      <c r="G22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2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6" s="44" t="str">
        <f>IF(Tabelle2[[#This Row],[Spalte11]]&lt;5, 1, IF(Tabelle2[[#This Row],[Spalte11]]&gt;4, ""))</f>
        <v/>
      </c>
      <c r="T22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6" s="40" t="str">
        <f>IF(Tabelle2[[#This Row],[Spalte6]]&lt;5, 1, IF(Tabelle2[[#This Row],[Spalte6]]&gt;4, ""))</f>
        <v/>
      </c>
      <c r="Z22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6" s="65" t="str">
        <f>IF(Tabelle2[[#This Row],[Spalte17]]&lt;5, 1, IF(Tabelle2[[#This Row],[Spalte17]]&gt;4, ""))</f>
        <v/>
      </c>
      <c r="AF22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6" s="80" t="str">
        <f>IF(Tabelle2[[#This Row],[Spalte25]]&lt;5, 1, IF(Tabelle2[[#This Row],[Spalte25]]&gt;4, ""))</f>
        <v/>
      </c>
      <c r="AL22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6" s="155" t="str">
        <f>IF(Tabelle2[[#This Row],[Spalte31]]&lt;5, 1, IF(Tabelle2[[#This Row],[Spalte31]]&gt;4, ""))</f>
        <v/>
      </c>
      <c r="AR22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6" s="112" t="str">
        <f>IF(Tabelle2[[#This Row],[Spalte37]]&lt;5, 1, IF(Tabelle2[[#This Row],[Spalte37]]&gt;4, ""))</f>
        <v/>
      </c>
      <c r="AT226" s="161">
        <v>23</v>
      </c>
      <c r="AU226" s="156">
        <v>13</v>
      </c>
      <c r="AV226" s="157">
        <v>0</v>
      </c>
      <c r="AW226" s="156">
        <v>1</v>
      </c>
      <c r="AX22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6" s="120" t="str">
        <f>IF(Tabelle2[[#This Row],[Spalte43]]&lt;5, 1, IF(Tabelle2[[#This Row],[Spalte43]]&gt;4, ""))</f>
        <v/>
      </c>
      <c r="BD22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6" s="128" t="str">
        <f>IF(Tabelle2[[#This Row],[Spalte49]]&lt;5, 1, IF(Tabelle2[[#This Row],[Spalte49]]&gt;4, ""))</f>
        <v/>
      </c>
      <c r="BJ22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6" s="137" t="str">
        <f>IF(Tabelle2[[#This Row],[Spalte60]]&lt;5, 1, IF(Tabelle2[[#This Row],[Spalte60]]&gt;4, ""))</f>
        <v/>
      </c>
      <c r="BL226" s="11"/>
      <c r="BP22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6" s="65" t="str">
        <f>IF(Tabelle2[[#This Row],[Spalte66]]&lt;5, 1, IF(Tabelle2[[#This Row],[Spalte66]]&gt;4, ""))</f>
        <v/>
      </c>
      <c r="BV22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6" s="192" t="str">
        <f>IF(Tabelle2[[#This Row],[Spalte72]]&lt;5, 1, IF(Tabelle2[[#This Row],[Spalte72]]&gt;4, ""))</f>
        <v/>
      </c>
      <c r="CB22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6" s="80" t="str">
        <f>IF(Tabelle2[[#This Row],[Spalte78]]&lt;5, 1, IF(Tabelle2[[#This Row],[Spalte78]]&gt;4, ""))</f>
        <v/>
      </c>
      <c r="CH22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6" s="221" t="str">
        <f>IF(Tabelle2[[#This Row],[Spalte84]]&lt;5, 1, IF(Tabelle2[[#This Row],[Spalte84]]&gt;4, ""))</f>
        <v/>
      </c>
    </row>
    <row r="227" spans="1:87" x14ac:dyDescent="0.2">
      <c r="A227" t="s">
        <v>835</v>
      </c>
      <c r="B227" s="89" t="s">
        <v>918</v>
      </c>
      <c r="C22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2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2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4.7337962962962958E-3</v>
      </c>
      <c r="F227" s="9">
        <f>Tabelle2[[#This Row],[Spalte4]]/Tabelle2[[#This Row],[Spalte3]]</f>
        <v>4.7337962962962958E-3</v>
      </c>
      <c r="G22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2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7" s="44" t="str">
        <f>IF(Tabelle2[[#This Row],[Spalte11]]&lt;5, 1, IF(Tabelle2[[#This Row],[Spalte11]]&gt;4, ""))</f>
        <v/>
      </c>
      <c r="T22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7" s="40" t="str">
        <f>IF(Tabelle2[[#This Row],[Spalte6]]&lt;5, 1, IF(Tabelle2[[#This Row],[Spalte6]]&gt;4, ""))</f>
        <v/>
      </c>
      <c r="Z22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7" s="65" t="str">
        <f>IF(Tabelle2[[#This Row],[Spalte17]]&lt;5, 1, IF(Tabelle2[[#This Row],[Spalte17]]&gt;4, ""))</f>
        <v/>
      </c>
      <c r="AF22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7" s="80" t="str">
        <f>IF(Tabelle2[[#This Row],[Spalte25]]&lt;5, 1, IF(Tabelle2[[#This Row],[Spalte25]]&gt;4, ""))</f>
        <v/>
      </c>
      <c r="AL22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7" s="155" t="str">
        <f>IF(Tabelle2[[#This Row],[Spalte31]]&lt;5, 1, IF(Tabelle2[[#This Row],[Spalte31]]&gt;4, ""))</f>
        <v/>
      </c>
      <c r="AN227" s="143">
        <v>27</v>
      </c>
      <c r="AO227" s="145">
        <v>22</v>
      </c>
      <c r="AP227" s="144">
        <v>4.7337962962962958E-3</v>
      </c>
      <c r="AQ227" s="145">
        <v>0</v>
      </c>
      <c r="AR22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7" s="112" t="str">
        <f>IF(Tabelle2[[#This Row],[Spalte37]]&lt;5, 1, IF(Tabelle2[[#This Row],[Spalte37]]&gt;4, ""))</f>
        <v/>
      </c>
      <c r="AT227" s="158"/>
      <c r="AX22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7" s="120" t="str">
        <f>IF(Tabelle2[[#This Row],[Spalte43]]&lt;5, 1, IF(Tabelle2[[#This Row],[Spalte43]]&gt;4, ""))</f>
        <v/>
      </c>
      <c r="BD22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7" s="128" t="str">
        <f>IF(Tabelle2[[#This Row],[Spalte49]]&lt;5, 1, IF(Tabelle2[[#This Row],[Spalte49]]&gt;4, ""))</f>
        <v/>
      </c>
      <c r="BJ22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7" s="137" t="str">
        <f>IF(Tabelle2[[#This Row],[Spalte60]]&lt;5, 1, IF(Tabelle2[[#This Row],[Spalte60]]&gt;4, ""))</f>
        <v/>
      </c>
      <c r="BL227" s="11"/>
      <c r="BP22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7" s="65" t="str">
        <f>IF(Tabelle2[[#This Row],[Spalte66]]&lt;5, 1, IF(Tabelle2[[#This Row],[Spalte66]]&gt;4, ""))</f>
        <v/>
      </c>
      <c r="BV22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7" s="192" t="str">
        <f>IF(Tabelle2[[#This Row],[Spalte72]]&lt;5, 1, IF(Tabelle2[[#This Row],[Spalte72]]&gt;4, ""))</f>
        <v/>
      </c>
      <c r="CB22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7" s="80" t="str">
        <f>IF(Tabelle2[[#This Row],[Spalte78]]&lt;5, 1, IF(Tabelle2[[#This Row],[Spalte78]]&gt;4, ""))</f>
        <v/>
      </c>
      <c r="CH22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7" s="221" t="str">
        <f>IF(Tabelle2[[#This Row],[Spalte84]]&lt;5, 1, IF(Tabelle2[[#This Row],[Spalte84]]&gt;4, ""))</f>
        <v/>
      </c>
    </row>
    <row r="228" spans="1:87" x14ac:dyDescent="0.2">
      <c r="A228" t="s">
        <v>835</v>
      </c>
      <c r="B228" s="89" t="s">
        <v>1025</v>
      </c>
      <c r="C228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28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22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1.4930555555555556E-3</v>
      </c>
      <c r="F228" s="9">
        <f>Tabelle2[[#This Row],[Spalte4]]/Tabelle2[[#This Row],[Spalte3]]</f>
        <v>1.4930555555555556E-3</v>
      </c>
      <c r="G22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2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2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8" s="44" t="str">
        <f>IF(Tabelle2[[#This Row],[Spalte11]]&lt;5, 1, IF(Tabelle2[[#This Row],[Spalte11]]&gt;4, ""))</f>
        <v/>
      </c>
      <c r="T22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8" s="40" t="str">
        <f>IF(Tabelle2[[#This Row],[Spalte6]]&lt;5, 1, IF(Tabelle2[[#This Row],[Spalte6]]&gt;4, ""))</f>
        <v/>
      </c>
      <c r="Z22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8" s="65" t="str">
        <f>IF(Tabelle2[[#This Row],[Spalte17]]&lt;5, 1, IF(Tabelle2[[#This Row],[Spalte17]]&gt;4, ""))</f>
        <v/>
      </c>
      <c r="AF22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8" s="80" t="str">
        <f>IF(Tabelle2[[#This Row],[Spalte25]]&lt;5, 1, IF(Tabelle2[[#This Row],[Spalte25]]&gt;4, ""))</f>
        <v/>
      </c>
      <c r="AL22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8" s="155" t="str">
        <f>IF(Tabelle2[[#This Row],[Spalte31]]&lt;5, 1, IF(Tabelle2[[#This Row],[Spalte31]]&gt;4, ""))</f>
        <v/>
      </c>
      <c r="AR22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8" s="112" t="str">
        <f>IF(Tabelle2[[#This Row],[Spalte37]]&lt;5, 1, IF(Tabelle2[[#This Row],[Spalte37]]&gt;4, ""))</f>
        <v/>
      </c>
      <c r="AT228" s="158"/>
      <c r="AX22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8" s="120" t="str">
        <f>IF(Tabelle2[[#This Row],[Spalte43]]&lt;5, 1, IF(Tabelle2[[#This Row],[Spalte43]]&gt;4, ""))</f>
        <v/>
      </c>
      <c r="BD22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8" s="128" t="str">
        <f>IF(Tabelle2[[#This Row],[Spalte49]]&lt;5, 1, IF(Tabelle2[[#This Row],[Spalte49]]&gt;4, ""))</f>
        <v/>
      </c>
      <c r="BF228" s="180">
        <v>20</v>
      </c>
      <c r="BG228" s="181">
        <v>8</v>
      </c>
      <c r="BH228" s="182">
        <v>1.4930555555555556E-3</v>
      </c>
      <c r="BI228" s="181">
        <v>0</v>
      </c>
      <c r="BJ22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28" s="137" t="str">
        <f>IF(Tabelle2[[#This Row],[Spalte60]]&lt;5, 1, IF(Tabelle2[[#This Row],[Spalte60]]&gt;4, ""))</f>
        <v/>
      </c>
      <c r="BL228" s="11"/>
      <c r="BP22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8" s="65" t="str">
        <f>IF(Tabelle2[[#This Row],[Spalte66]]&lt;5, 1, IF(Tabelle2[[#This Row],[Spalte66]]&gt;4, ""))</f>
        <v/>
      </c>
      <c r="BV22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8" s="192" t="str">
        <f>IF(Tabelle2[[#This Row],[Spalte72]]&lt;5, 1, IF(Tabelle2[[#This Row],[Spalte72]]&gt;4, ""))</f>
        <v/>
      </c>
      <c r="CB22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8" s="80" t="str">
        <f>IF(Tabelle2[[#This Row],[Spalte78]]&lt;5, 1, IF(Tabelle2[[#This Row],[Spalte78]]&gt;4, ""))</f>
        <v/>
      </c>
      <c r="CH22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8" s="221" t="str">
        <f>IF(Tabelle2[[#This Row],[Spalte84]]&lt;5, 1, IF(Tabelle2[[#This Row],[Spalte84]]&gt;4, ""))</f>
        <v/>
      </c>
    </row>
    <row r="229" spans="1:87" x14ac:dyDescent="0.2">
      <c r="A229" t="s">
        <v>836</v>
      </c>
      <c r="B229" s="89" t="s">
        <v>1030</v>
      </c>
      <c r="C22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2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22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6.5624999999999998E-3</v>
      </c>
      <c r="F229" s="9">
        <f>Tabelle2[[#This Row],[Spalte4]]/Tabelle2[[#This Row],[Spalte3]]</f>
        <v>6.5624999999999998E-3</v>
      </c>
      <c r="G22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2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2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2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29" s="44" t="str">
        <f>IF(Tabelle2[[#This Row],[Spalte11]]&lt;5, 1, IF(Tabelle2[[#This Row],[Spalte11]]&gt;4, ""))</f>
        <v/>
      </c>
      <c r="T22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29" s="40" t="str">
        <f>IF(Tabelle2[[#This Row],[Spalte6]]&lt;5, 1, IF(Tabelle2[[#This Row],[Spalte6]]&gt;4, ""))</f>
        <v/>
      </c>
      <c r="Z22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29" s="65" t="str">
        <f>IF(Tabelle2[[#This Row],[Spalte17]]&lt;5, 1, IF(Tabelle2[[#This Row],[Spalte17]]&gt;4, ""))</f>
        <v/>
      </c>
      <c r="AF22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29" s="80" t="str">
        <f>IF(Tabelle2[[#This Row],[Spalte25]]&lt;5, 1, IF(Tabelle2[[#This Row],[Spalte25]]&gt;4, ""))</f>
        <v/>
      </c>
      <c r="AL22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29" s="155" t="str">
        <f>IF(Tabelle2[[#This Row],[Spalte31]]&lt;5, 1, IF(Tabelle2[[#This Row],[Spalte31]]&gt;4, ""))</f>
        <v/>
      </c>
      <c r="AR22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29" s="112" t="str">
        <f>IF(Tabelle2[[#This Row],[Spalte37]]&lt;5, 1, IF(Tabelle2[[#This Row],[Spalte37]]&gt;4, ""))</f>
        <v/>
      </c>
      <c r="AT229" s="158"/>
      <c r="AX22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29" s="120" t="str">
        <f>IF(Tabelle2[[#This Row],[Spalte43]]&lt;5, 1, IF(Tabelle2[[#This Row],[Spalte43]]&gt;4, ""))</f>
        <v/>
      </c>
      <c r="BD22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29" s="128" t="str">
        <f>IF(Tabelle2[[#This Row],[Spalte49]]&lt;5, 1, IF(Tabelle2[[#This Row],[Spalte49]]&gt;4, ""))</f>
        <v/>
      </c>
      <c r="BF229" s="180">
        <v>29</v>
      </c>
      <c r="BG229" s="181">
        <v>21</v>
      </c>
      <c r="BH229" s="182">
        <v>6.5624999999999998E-3</v>
      </c>
      <c r="BI229" s="181">
        <v>1</v>
      </c>
      <c r="BJ229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10</v>
      </c>
      <c r="BK229" s="137" t="str">
        <f>IF(Tabelle2[[#This Row],[Spalte60]]&lt;5, 1, IF(Tabelle2[[#This Row],[Spalte60]]&gt;4, ""))</f>
        <v/>
      </c>
      <c r="BL229" s="11"/>
      <c r="BP22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29" s="65" t="str">
        <f>IF(Tabelle2[[#This Row],[Spalte66]]&lt;5, 1, IF(Tabelle2[[#This Row],[Spalte66]]&gt;4, ""))</f>
        <v/>
      </c>
      <c r="BV22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29" s="192" t="str">
        <f>IF(Tabelle2[[#This Row],[Spalte72]]&lt;5, 1, IF(Tabelle2[[#This Row],[Spalte72]]&gt;4, ""))</f>
        <v/>
      </c>
      <c r="CB22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29" s="80" t="str">
        <f>IF(Tabelle2[[#This Row],[Spalte78]]&lt;5, 1, IF(Tabelle2[[#This Row],[Spalte78]]&gt;4, ""))</f>
        <v/>
      </c>
      <c r="CH22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29" s="221" t="str">
        <f>IF(Tabelle2[[#This Row],[Spalte84]]&lt;5, 1, IF(Tabelle2[[#This Row],[Spalte84]]&gt;4, ""))</f>
        <v/>
      </c>
    </row>
    <row r="230" spans="1:87" x14ac:dyDescent="0.2">
      <c r="A230" t="s">
        <v>835</v>
      </c>
      <c r="B230" s="89" t="s">
        <v>944</v>
      </c>
      <c r="C23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3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23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3.5625000000000004E-2</v>
      </c>
      <c r="F230" s="9">
        <f>Tabelle2[[#This Row],[Spalte4]]/Tabelle2[[#This Row],[Spalte3]]</f>
        <v>1.7812500000000002E-2</v>
      </c>
      <c r="G23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3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0" s="44" t="str">
        <f>IF(Tabelle2[[#This Row],[Spalte11]]&lt;5, 1, IF(Tabelle2[[#This Row],[Spalte11]]&gt;4, ""))</f>
        <v/>
      </c>
      <c r="T23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0" s="40" t="str">
        <f>IF(Tabelle2[[#This Row],[Spalte6]]&lt;5, 1, IF(Tabelle2[[#This Row],[Spalte6]]&gt;4, ""))</f>
        <v/>
      </c>
      <c r="Z23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0" s="65" t="str">
        <f>IF(Tabelle2[[#This Row],[Spalte17]]&lt;5, 1, IF(Tabelle2[[#This Row],[Spalte17]]&gt;4, ""))</f>
        <v/>
      </c>
      <c r="AF23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0" s="80" t="str">
        <f>IF(Tabelle2[[#This Row],[Spalte25]]&lt;5, 1, IF(Tabelle2[[#This Row],[Spalte25]]&gt;4, ""))</f>
        <v/>
      </c>
      <c r="AL23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0" s="155" t="str">
        <f>IF(Tabelle2[[#This Row],[Spalte31]]&lt;5, 1, IF(Tabelle2[[#This Row],[Spalte31]]&gt;4, ""))</f>
        <v/>
      </c>
      <c r="AR23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0" s="112" t="str">
        <f>IF(Tabelle2[[#This Row],[Spalte37]]&lt;5, 1, IF(Tabelle2[[#This Row],[Spalte37]]&gt;4, ""))</f>
        <v/>
      </c>
      <c r="AT230" s="158"/>
      <c r="AX23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0" s="120" t="str">
        <f>IF(Tabelle2[[#This Row],[Spalte43]]&lt;5, 1, IF(Tabelle2[[#This Row],[Spalte43]]&gt;4, ""))</f>
        <v/>
      </c>
      <c r="AZ230" s="162">
        <v>4</v>
      </c>
      <c r="BA230" s="159">
        <v>16</v>
      </c>
      <c r="BB230" s="160">
        <v>2.3275462962962963E-2</v>
      </c>
      <c r="BC230" s="159">
        <v>1</v>
      </c>
      <c r="BD23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0" s="128" t="str">
        <f>IF(Tabelle2[[#This Row],[Spalte49]]&lt;5, 1, IF(Tabelle2[[#This Row],[Spalte49]]&gt;4, ""))</f>
        <v/>
      </c>
      <c r="BF230" s="180">
        <v>13</v>
      </c>
      <c r="BG230" s="181">
        <v>11</v>
      </c>
      <c r="BH230" s="182">
        <v>1.2349537037037037E-2</v>
      </c>
      <c r="BI230" s="181">
        <v>0</v>
      </c>
      <c r="BJ23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0" s="137" t="str">
        <f>IF(Tabelle2[[#This Row],[Spalte60]]&lt;5, 1, IF(Tabelle2[[#This Row],[Spalte60]]&gt;4, ""))</f>
        <v/>
      </c>
      <c r="BL230" s="11"/>
      <c r="BP23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0" s="65" t="str">
        <f>IF(Tabelle2[[#This Row],[Spalte66]]&lt;5, 1, IF(Tabelle2[[#This Row],[Spalte66]]&gt;4, ""))</f>
        <v/>
      </c>
      <c r="BV23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0" s="192" t="str">
        <f>IF(Tabelle2[[#This Row],[Spalte72]]&lt;5, 1, IF(Tabelle2[[#This Row],[Spalte72]]&gt;4, ""))</f>
        <v/>
      </c>
      <c r="CB23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0" s="80" t="str">
        <f>IF(Tabelle2[[#This Row],[Spalte78]]&lt;5, 1, IF(Tabelle2[[#This Row],[Spalte78]]&gt;4, ""))</f>
        <v/>
      </c>
      <c r="CH23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0" s="221" t="str">
        <f>IF(Tabelle2[[#This Row],[Spalte84]]&lt;5, 1, IF(Tabelle2[[#This Row],[Spalte84]]&gt;4, ""))</f>
        <v/>
      </c>
    </row>
    <row r="231" spans="1:87" x14ac:dyDescent="0.2">
      <c r="A231" t="s">
        <v>836</v>
      </c>
      <c r="B231" s="89" t="s">
        <v>819</v>
      </c>
      <c r="C23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3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6.3773148148148157E-3</v>
      </c>
      <c r="F231" s="9">
        <f>Tabelle2[[#This Row],[Spalte4]]/Tabelle2[[#This Row],[Spalte3]]</f>
        <v>6.3773148148148157E-3</v>
      </c>
      <c r="G23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3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1" s="44" t="str">
        <f>IF(Tabelle2[[#This Row],[Spalte11]]&lt;5, 1, IF(Tabelle2[[#This Row],[Spalte11]]&gt;4, ""))</f>
        <v/>
      </c>
      <c r="T23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1" s="40" t="str">
        <f>IF(Tabelle2[[#This Row],[Spalte6]]&lt;5, 1, IF(Tabelle2[[#This Row],[Spalte6]]&gt;4, ""))</f>
        <v/>
      </c>
      <c r="V231" s="70">
        <v>42</v>
      </c>
      <c r="W231" s="170">
        <v>37</v>
      </c>
      <c r="X231" s="12">
        <v>6.3773148148148157E-3</v>
      </c>
      <c r="Y231" s="13">
        <v>1</v>
      </c>
      <c r="Z23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1" s="65" t="str">
        <f>IF(Tabelle2[[#This Row],[Spalte17]]&lt;5, 1, IF(Tabelle2[[#This Row],[Spalte17]]&gt;4, ""))</f>
        <v/>
      </c>
      <c r="AF23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1" s="80" t="str">
        <f>IF(Tabelle2[[#This Row],[Spalte25]]&lt;5, 1, IF(Tabelle2[[#This Row],[Spalte25]]&gt;4, ""))</f>
        <v/>
      </c>
      <c r="AL23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1" s="155" t="str">
        <f>IF(Tabelle2[[#This Row],[Spalte31]]&lt;5, 1, IF(Tabelle2[[#This Row],[Spalte31]]&gt;4, ""))</f>
        <v/>
      </c>
      <c r="AR23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1" s="112" t="str">
        <f>IF(Tabelle2[[#This Row],[Spalte37]]&lt;5, 1, IF(Tabelle2[[#This Row],[Spalte37]]&gt;4, ""))</f>
        <v/>
      </c>
      <c r="AT231" s="158"/>
      <c r="AX23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1" s="120" t="str">
        <f>IF(Tabelle2[[#This Row],[Spalte43]]&lt;5, 1, IF(Tabelle2[[#This Row],[Spalte43]]&gt;4, ""))</f>
        <v/>
      </c>
      <c r="BD23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1" s="128" t="str">
        <f>IF(Tabelle2[[#This Row],[Spalte49]]&lt;5, 1, IF(Tabelle2[[#This Row],[Spalte49]]&gt;4, ""))</f>
        <v/>
      </c>
      <c r="BJ23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1" s="137" t="str">
        <f>IF(Tabelle2[[#This Row],[Spalte60]]&lt;5, 1, IF(Tabelle2[[#This Row],[Spalte60]]&gt;4, ""))</f>
        <v/>
      </c>
      <c r="BL231" s="11"/>
      <c r="BP23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1" s="65" t="str">
        <f>IF(Tabelle2[[#This Row],[Spalte66]]&lt;5, 1, IF(Tabelle2[[#This Row],[Spalte66]]&gt;4, ""))</f>
        <v/>
      </c>
      <c r="BV23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1" s="192" t="str">
        <f>IF(Tabelle2[[#This Row],[Spalte72]]&lt;5, 1, IF(Tabelle2[[#This Row],[Spalte72]]&gt;4, ""))</f>
        <v/>
      </c>
      <c r="CB23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1" s="80" t="str">
        <f>IF(Tabelle2[[#This Row],[Spalte78]]&lt;5, 1, IF(Tabelle2[[#This Row],[Spalte78]]&gt;4, ""))</f>
        <v/>
      </c>
      <c r="CH23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1" s="221" t="str">
        <f>IF(Tabelle2[[#This Row],[Spalte84]]&lt;5, 1, IF(Tabelle2[[#This Row],[Spalte84]]&gt;4, ""))</f>
        <v/>
      </c>
    </row>
    <row r="232" spans="1:87" x14ac:dyDescent="0.2">
      <c r="A232" t="s">
        <v>836</v>
      </c>
      <c r="B232" s="89" t="s">
        <v>877</v>
      </c>
      <c r="C23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3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2.0023148148148148E-3</v>
      </c>
      <c r="F232" s="9">
        <f>Tabelle2[[#This Row],[Spalte4]]/Tabelle2[[#This Row],[Spalte3]]</f>
        <v>2.0023148148148148E-3</v>
      </c>
      <c r="G23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3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2" s="44" t="str">
        <f>IF(Tabelle2[[#This Row],[Spalte11]]&lt;5, 1, IF(Tabelle2[[#This Row],[Spalte11]]&gt;4, ""))</f>
        <v/>
      </c>
      <c r="T23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2" s="40" t="str">
        <f>IF(Tabelle2[[#This Row],[Spalte6]]&lt;5, 1, IF(Tabelle2[[#This Row],[Spalte6]]&gt;4, ""))</f>
        <v/>
      </c>
      <c r="Z23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2" s="65" t="str">
        <f>IF(Tabelle2[[#This Row],[Spalte17]]&lt;5, 1, IF(Tabelle2[[#This Row],[Spalte17]]&gt;4, ""))</f>
        <v/>
      </c>
      <c r="AB232" s="84" t="s">
        <v>1015</v>
      </c>
      <c r="AC232" s="173">
        <v>5</v>
      </c>
      <c r="AD232" s="85">
        <v>2.0023148148148148E-3</v>
      </c>
      <c r="AE232" s="86">
        <v>1</v>
      </c>
      <c r="AF23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2" s="80" t="str">
        <f>IF(Tabelle2[[#This Row],[Spalte25]]&lt;5, 1, IF(Tabelle2[[#This Row],[Spalte25]]&gt;4, ""))</f>
        <v/>
      </c>
      <c r="AL23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2" s="155" t="str">
        <f>IF(Tabelle2[[#This Row],[Spalte31]]&lt;5, 1, IF(Tabelle2[[#This Row],[Spalte31]]&gt;4, ""))</f>
        <v/>
      </c>
      <c r="AR23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2" s="112" t="str">
        <f>IF(Tabelle2[[#This Row],[Spalte37]]&lt;5, 1, IF(Tabelle2[[#This Row],[Spalte37]]&gt;4, ""))</f>
        <v/>
      </c>
      <c r="AT232" s="158"/>
      <c r="AX23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2" s="120" t="str">
        <f>IF(Tabelle2[[#This Row],[Spalte43]]&lt;5, 1, IF(Tabelle2[[#This Row],[Spalte43]]&gt;4, ""))</f>
        <v/>
      </c>
      <c r="BD23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2" s="128" t="str">
        <f>IF(Tabelle2[[#This Row],[Spalte49]]&lt;5, 1, IF(Tabelle2[[#This Row],[Spalte49]]&gt;4, ""))</f>
        <v/>
      </c>
      <c r="BJ23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2" s="137" t="str">
        <f>IF(Tabelle2[[#This Row],[Spalte60]]&lt;5, 1, IF(Tabelle2[[#This Row],[Spalte60]]&gt;4, ""))</f>
        <v/>
      </c>
      <c r="BL232" s="11"/>
      <c r="BP23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2" s="65" t="str">
        <f>IF(Tabelle2[[#This Row],[Spalte66]]&lt;5, 1, IF(Tabelle2[[#This Row],[Spalte66]]&gt;4, ""))</f>
        <v/>
      </c>
      <c r="BV23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2" s="192" t="str">
        <f>IF(Tabelle2[[#This Row],[Spalte72]]&lt;5, 1, IF(Tabelle2[[#This Row],[Spalte72]]&gt;4, ""))</f>
        <v/>
      </c>
      <c r="CB23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2" s="80" t="str">
        <f>IF(Tabelle2[[#This Row],[Spalte78]]&lt;5, 1, IF(Tabelle2[[#This Row],[Spalte78]]&gt;4, ""))</f>
        <v/>
      </c>
      <c r="CH23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2" s="221" t="str">
        <f>IF(Tabelle2[[#This Row],[Spalte84]]&lt;5, 1, IF(Tabelle2[[#This Row],[Spalte84]]&gt;4, ""))</f>
        <v/>
      </c>
    </row>
    <row r="233" spans="1:87" x14ac:dyDescent="0.2">
      <c r="A233" t="s">
        <v>835</v>
      </c>
      <c r="B233" s="89" t="s">
        <v>876</v>
      </c>
      <c r="C23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3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2.9282407407407408E-3</v>
      </c>
      <c r="F233" s="9">
        <f>Tabelle2[[#This Row],[Spalte4]]/Tabelle2[[#This Row],[Spalte3]]</f>
        <v>2.9282407407407408E-3</v>
      </c>
      <c r="G23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3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3" s="44" t="str">
        <f>IF(Tabelle2[[#This Row],[Spalte11]]&lt;5, 1, IF(Tabelle2[[#This Row],[Spalte11]]&gt;4, ""))</f>
        <v/>
      </c>
      <c r="T23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3" s="40" t="str">
        <f>IF(Tabelle2[[#This Row],[Spalte6]]&lt;5, 1, IF(Tabelle2[[#This Row],[Spalte6]]&gt;4, ""))</f>
        <v/>
      </c>
      <c r="Z23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3" s="65" t="str">
        <f>IF(Tabelle2[[#This Row],[Spalte17]]&lt;5, 1, IF(Tabelle2[[#This Row],[Spalte17]]&gt;4, ""))</f>
        <v/>
      </c>
      <c r="AB233" s="84" t="s">
        <v>1014</v>
      </c>
      <c r="AC233" s="173">
        <v>4</v>
      </c>
      <c r="AD233" s="85">
        <v>2.9282407407407408E-3</v>
      </c>
      <c r="AE233" s="86">
        <v>0</v>
      </c>
      <c r="AF23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3" s="80" t="str">
        <f>IF(Tabelle2[[#This Row],[Spalte25]]&lt;5, 1, IF(Tabelle2[[#This Row],[Spalte25]]&gt;4, ""))</f>
        <v/>
      </c>
      <c r="AL23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3" s="155" t="str">
        <f>IF(Tabelle2[[#This Row],[Spalte31]]&lt;5, 1, IF(Tabelle2[[#This Row],[Spalte31]]&gt;4, ""))</f>
        <v/>
      </c>
      <c r="AR23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3" s="112" t="str">
        <f>IF(Tabelle2[[#This Row],[Spalte37]]&lt;5, 1, IF(Tabelle2[[#This Row],[Spalte37]]&gt;4, ""))</f>
        <v/>
      </c>
      <c r="AT233" s="158"/>
      <c r="AX23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3" s="120" t="str">
        <f>IF(Tabelle2[[#This Row],[Spalte43]]&lt;5, 1, IF(Tabelle2[[#This Row],[Spalte43]]&gt;4, ""))</f>
        <v/>
      </c>
      <c r="BD23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3" s="128" t="str">
        <f>IF(Tabelle2[[#This Row],[Spalte49]]&lt;5, 1, IF(Tabelle2[[#This Row],[Spalte49]]&gt;4, ""))</f>
        <v/>
      </c>
      <c r="BJ23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3" s="137" t="str">
        <f>IF(Tabelle2[[#This Row],[Spalte60]]&lt;5, 1, IF(Tabelle2[[#This Row],[Spalte60]]&gt;4, ""))</f>
        <v/>
      </c>
      <c r="BL233" s="11"/>
      <c r="BP23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3" s="65" t="str">
        <f>IF(Tabelle2[[#This Row],[Spalte66]]&lt;5, 1, IF(Tabelle2[[#This Row],[Spalte66]]&gt;4, ""))</f>
        <v/>
      </c>
      <c r="BV23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3" s="192" t="str">
        <f>IF(Tabelle2[[#This Row],[Spalte72]]&lt;5, 1, IF(Tabelle2[[#This Row],[Spalte72]]&gt;4, ""))</f>
        <v/>
      </c>
      <c r="CB23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3" s="80" t="str">
        <f>IF(Tabelle2[[#This Row],[Spalte78]]&lt;5, 1, IF(Tabelle2[[#This Row],[Spalte78]]&gt;4, ""))</f>
        <v/>
      </c>
      <c r="CH23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3" s="221" t="str">
        <f>IF(Tabelle2[[#This Row],[Spalte84]]&lt;5, 1, IF(Tabelle2[[#This Row],[Spalte84]]&gt;4, ""))</f>
        <v/>
      </c>
    </row>
    <row r="234" spans="1:87" x14ac:dyDescent="0.2">
      <c r="A234" t="s">
        <v>835</v>
      </c>
      <c r="B234" s="89" t="s">
        <v>956</v>
      </c>
      <c r="C23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23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4.2824074074074081E-4</v>
      </c>
      <c r="F234" s="9">
        <f>Tabelle2[[#This Row],[Spalte4]]/Tabelle2[[#This Row],[Spalte3]]</f>
        <v>4.2824074074074081E-4</v>
      </c>
      <c r="G23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3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4" s="44" t="str">
        <f>IF(Tabelle2[[#This Row],[Spalte11]]&lt;5, 1, IF(Tabelle2[[#This Row],[Spalte11]]&gt;4, ""))</f>
        <v/>
      </c>
      <c r="T23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4" s="40" t="str">
        <f>IF(Tabelle2[[#This Row],[Spalte6]]&lt;5, 1, IF(Tabelle2[[#This Row],[Spalte6]]&gt;4, ""))</f>
        <v/>
      </c>
      <c r="Z23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4" s="65" t="str">
        <f>IF(Tabelle2[[#This Row],[Spalte17]]&lt;5, 1, IF(Tabelle2[[#This Row],[Spalte17]]&gt;4, ""))</f>
        <v/>
      </c>
      <c r="AF23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4" s="80" t="str">
        <f>IF(Tabelle2[[#This Row],[Spalte25]]&lt;5, 1, IF(Tabelle2[[#This Row],[Spalte25]]&gt;4, ""))</f>
        <v/>
      </c>
      <c r="AL23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4" s="155" t="str">
        <f>IF(Tabelle2[[#This Row],[Spalte31]]&lt;5, 1, IF(Tabelle2[[#This Row],[Spalte31]]&gt;4, ""))</f>
        <v/>
      </c>
      <c r="AR23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4" s="112" t="str">
        <f>IF(Tabelle2[[#This Row],[Spalte37]]&lt;5, 1, IF(Tabelle2[[#This Row],[Spalte37]]&gt;4, ""))</f>
        <v/>
      </c>
      <c r="AT234" s="158"/>
      <c r="AX23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4" s="120" t="str">
        <f>IF(Tabelle2[[#This Row],[Spalte43]]&lt;5, 1, IF(Tabelle2[[#This Row],[Spalte43]]&gt;4, ""))</f>
        <v/>
      </c>
      <c r="AZ234" s="162">
        <v>21</v>
      </c>
      <c r="BA234" s="159">
        <v>11</v>
      </c>
      <c r="BB234" s="160">
        <v>4.2824074074074081E-4</v>
      </c>
      <c r="BC234" s="159">
        <v>0</v>
      </c>
      <c r="BD23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4" s="128" t="str">
        <f>IF(Tabelle2[[#This Row],[Spalte49]]&lt;5, 1, IF(Tabelle2[[#This Row],[Spalte49]]&gt;4, ""))</f>
        <v/>
      </c>
      <c r="BJ23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4" s="137" t="str">
        <f>IF(Tabelle2[[#This Row],[Spalte60]]&lt;5, 1, IF(Tabelle2[[#This Row],[Spalte60]]&gt;4, ""))</f>
        <v/>
      </c>
      <c r="BL234" s="11"/>
      <c r="BP23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4" s="65" t="str">
        <f>IF(Tabelle2[[#This Row],[Spalte66]]&lt;5, 1, IF(Tabelle2[[#This Row],[Spalte66]]&gt;4, ""))</f>
        <v/>
      </c>
      <c r="BV23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4" s="192" t="str">
        <f>IF(Tabelle2[[#This Row],[Spalte72]]&lt;5, 1, IF(Tabelle2[[#This Row],[Spalte72]]&gt;4, ""))</f>
        <v/>
      </c>
      <c r="CB23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4" s="80" t="str">
        <f>IF(Tabelle2[[#This Row],[Spalte78]]&lt;5, 1, IF(Tabelle2[[#This Row],[Spalte78]]&gt;4, ""))</f>
        <v/>
      </c>
      <c r="CH23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4" s="221" t="str">
        <f>IF(Tabelle2[[#This Row],[Spalte84]]&lt;5, 1, IF(Tabelle2[[#This Row],[Spalte84]]&gt;4, ""))</f>
        <v/>
      </c>
    </row>
    <row r="235" spans="1:87" x14ac:dyDescent="0.2">
      <c r="A235" t="s">
        <v>835</v>
      </c>
      <c r="B235" s="89" t="s">
        <v>875</v>
      </c>
      <c r="C23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3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5.9143518518518521E-3</v>
      </c>
      <c r="F235" s="9">
        <f>Tabelle2[[#This Row],[Spalte4]]/Tabelle2[[#This Row],[Spalte3]]</f>
        <v>5.9143518518518521E-3</v>
      </c>
      <c r="G23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3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5" s="44" t="str">
        <f>IF(Tabelle2[[#This Row],[Spalte11]]&lt;5, 1, IF(Tabelle2[[#This Row],[Spalte11]]&gt;4, ""))</f>
        <v/>
      </c>
      <c r="T23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5" s="40" t="str">
        <f>IF(Tabelle2[[#This Row],[Spalte6]]&lt;5, 1, IF(Tabelle2[[#This Row],[Spalte6]]&gt;4, ""))</f>
        <v/>
      </c>
      <c r="Z23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5" s="65" t="str">
        <f>IF(Tabelle2[[#This Row],[Spalte17]]&lt;5, 1, IF(Tabelle2[[#This Row],[Spalte17]]&gt;4, ""))</f>
        <v/>
      </c>
      <c r="AB235" s="84" t="s">
        <v>1013</v>
      </c>
      <c r="AC235" s="173">
        <v>7</v>
      </c>
      <c r="AD235" s="85">
        <v>5.9143518518518521E-3</v>
      </c>
      <c r="AE235" s="86">
        <v>0</v>
      </c>
      <c r="AF23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5" s="80" t="str">
        <f>IF(Tabelle2[[#This Row],[Spalte25]]&lt;5, 1, IF(Tabelle2[[#This Row],[Spalte25]]&gt;4, ""))</f>
        <v/>
      </c>
      <c r="AL23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5" s="155" t="str">
        <f>IF(Tabelle2[[#This Row],[Spalte31]]&lt;5, 1, IF(Tabelle2[[#This Row],[Spalte31]]&gt;4, ""))</f>
        <v/>
      </c>
      <c r="AR23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5" s="112" t="str">
        <f>IF(Tabelle2[[#This Row],[Spalte37]]&lt;5, 1, IF(Tabelle2[[#This Row],[Spalte37]]&gt;4, ""))</f>
        <v/>
      </c>
      <c r="AT235" s="158"/>
      <c r="AX23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5" s="120" t="str">
        <f>IF(Tabelle2[[#This Row],[Spalte43]]&lt;5, 1, IF(Tabelle2[[#This Row],[Spalte43]]&gt;4, ""))</f>
        <v/>
      </c>
      <c r="BD23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5" s="128" t="str">
        <f>IF(Tabelle2[[#This Row],[Spalte49]]&lt;5, 1, IF(Tabelle2[[#This Row],[Spalte49]]&gt;4, ""))</f>
        <v/>
      </c>
      <c r="BJ23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5" s="137" t="str">
        <f>IF(Tabelle2[[#This Row],[Spalte60]]&lt;5, 1, IF(Tabelle2[[#This Row],[Spalte60]]&gt;4, ""))</f>
        <v/>
      </c>
      <c r="BP23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5" s="65" t="str">
        <f>IF(Tabelle2[[#This Row],[Spalte66]]&lt;5, 1, IF(Tabelle2[[#This Row],[Spalte66]]&gt;4, ""))</f>
        <v/>
      </c>
      <c r="BV23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5" s="192" t="str">
        <f>IF(Tabelle2[[#This Row],[Spalte72]]&lt;5, 1, IF(Tabelle2[[#This Row],[Spalte72]]&gt;4, ""))</f>
        <v/>
      </c>
      <c r="CB23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5" s="80" t="str">
        <f>IF(Tabelle2[[#This Row],[Spalte78]]&lt;5, 1, IF(Tabelle2[[#This Row],[Spalte78]]&gt;4, ""))</f>
        <v/>
      </c>
      <c r="CH23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5" s="221" t="str">
        <f>IF(Tabelle2[[#This Row],[Spalte84]]&lt;5, 1, IF(Tabelle2[[#This Row],[Spalte84]]&gt;4, ""))</f>
        <v/>
      </c>
    </row>
    <row r="236" spans="1:87" x14ac:dyDescent="0.2">
      <c r="B236" s="87" t="s">
        <v>16</v>
      </c>
      <c r="K236" s="30"/>
      <c r="L236" s="34"/>
      <c r="M236" s="30"/>
      <c r="N23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6" s="44" t="str">
        <f>IF(Tabelle2[[#This Row],[Spalte11]]&lt;5, 1, IF(Tabelle2[[#This Row],[Spalte11]]&gt;4, ""))</f>
        <v/>
      </c>
      <c r="Q236" s="32"/>
      <c r="R236" s="32"/>
      <c r="S236" s="32"/>
      <c r="T23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6" s="50" t="str">
        <f>IF(Tabelle2[[#This Row],[Spalte6]]&lt;5, 1, IF(Tabelle2[[#This Row],[Spalte6]]&gt;4, ""))</f>
        <v/>
      </c>
      <c r="Z23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6" s="65" t="str">
        <f>IF(Tabelle2[[#This Row],[Spalte17]]&lt;5, 1, IF(Tabelle2[[#This Row],[Spalte17]]&gt;4, ""))</f>
        <v/>
      </c>
      <c r="AF23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6" s="80" t="str">
        <f>IF(Tabelle2[[#This Row],[Spalte25]]&lt;5, 1, IF(Tabelle2[[#This Row],[Spalte25]]&gt;4, ""))</f>
        <v/>
      </c>
      <c r="AL23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6" s="155" t="str">
        <f>IF(Tabelle2[[#This Row],[Spalte31]]&lt;5, 1, IF(Tabelle2[[#This Row],[Spalte31]]&gt;4, ""))</f>
        <v/>
      </c>
      <c r="AR23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6" s="112" t="str">
        <f>IF(Tabelle2[[#This Row],[Spalte37]]&lt;5, 1, IF(Tabelle2[[#This Row],[Spalte37]]&gt;4, ""))</f>
        <v/>
      </c>
      <c r="AT236" s="158"/>
      <c r="AX23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6" s="120" t="str">
        <f>IF(Tabelle2[[#This Row],[Spalte43]]&lt;5, 1, IF(Tabelle2[[#This Row],[Spalte43]]&gt;4, ""))</f>
        <v/>
      </c>
      <c r="BD23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6" s="128" t="str">
        <f>IF(Tabelle2[[#This Row],[Spalte49]]&lt;5, 1, IF(Tabelle2[[#This Row],[Spalte49]]&gt;4, ""))</f>
        <v/>
      </c>
      <c r="BJ23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6" s="137" t="str">
        <f>IF(Tabelle2[[#This Row],[Spalte60]]&lt;5, 1, IF(Tabelle2[[#This Row],[Spalte60]]&gt;4, ""))</f>
        <v/>
      </c>
      <c r="BL236" s="11"/>
      <c r="BP23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6" s="65" t="str">
        <f>IF(Tabelle2[[#This Row],[Spalte66]]&lt;5, 1, IF(Tabelle2[[#This Row],[Spalte66]]&gt;4, ""))</f>
        <v/>
      </c>
      <c r="BV23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6" s="192" t="str">
        <f>IF(Tabelle2[[#This Row],[Spalte72]]&lt;5, 1, IF(Tabelle2[[#This Row],[Spalte72]]&gt;4, ""))</f>
        <v/>
      </c>
      <c r="CB23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6" s="80" t="str">
        <f>IF(Tabelle2[[#This Row],[Spalte78]]&lt;5, 1, IF(Tabelle2[[#This Row],[Spalte78]]&gt;4, ""))</f>
        <v/>
      </c>
      <c r="CH23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6" s="221" t="str">
        <f>IF(Tabelle2[[#This Row],[Spalte84]]&lt;5, 1, IF(Tabelle2[[#This Row],[Spalte84]]&gt;4, ""))</f>
        <v/>
      </c>
    </row>
    <row r="237" spans="1:87" x14ac:dyDescent="0.2">
      <c r="A237" t="s">
        <v>837</v>
      </c>
      <c r="B237" s="89" t="s">
        <v>809</v>
      </c>
      <c r="C23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0</v>
      </c>
      <c r="D23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3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4.0277777777777777E-3</v>
      </c>
      <c r="F237" s="9" t="e">
        <f>Tabelle2[[#This Row],[Spalte4]]/Tabelle2[[#This Row],[Spalte3]]</f>
        <v>#DIV/0!</v>
      </c>
      <c r="G23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3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7" s="44" t="str">
        <f>IF(Tabelle2[[#This Row],[Spalte11]]&lt;5, 1, IF(Tabelle2[[#This Row],[Spalte11]]&gt;4, ""))</f>
        <v/>
      </c>
      <c r="T23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7" s="40" t="str">
        <f>IF(Tabelle2[[#This Row],[Spalte6]]&lt;5, 1, IF(Tabelle2[[#This Row],[Spalte6]]&gt;4, ""))</f>
        <v/>
      </c>
      <c r="V237" s="70">
        <v>14</v>
      </c>
      <c r="W237" s="170">
        <v>13</v>
      </c>
      <c r="X237" s="12">
        <v>4.0277777777777777E-3</v>
      </c>
      <c r="Y237" s="13">
        <v>0</v>
      </c>
      <c r="Z23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7" s="65" t="str">
        <f>IF(Tabelle2[[#This Row],[Spalte17]]&lt;5, 1, IF(Tabelle2[[#This Row],[Spalte17]]&gt;4, ""))</f>
        <v/>
      </c>
      <c r="AF23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7" s="80" t="str">
        <f>IF(Tabelle2[[#This Row],[Spalte25]]&lt;5, 1, IF(Tabelle2[[#This Row],[Spalte25]]&gt;4, ""))</f>
        <v/>
      </c>
      <c r="AL23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7" s="155" t="str">
        <f>IF(Tabelle2[[#This Row],[Spalte31]]&lt;5, 1, IF(Tabelle2[[#This Row],[Spalte31]]&gt;4, ""))</f>
        <v/>
      </c>
      <c r="AR23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7" s="112" t="str">
        <f>IF(Tabelle2[[#This Row],[Spalte37]]&lt;5, 1, IF(Tabelle2[[#This Row],[Spalte37]]&gt;4, ""))</f>
        <v/>
      </c>
      <c r="AT237" s="158"/>
      <c r="AX23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7" s="120" t="str">
        <f>IF(Tabelle2[[#This Row],[Spalte43]]&lt;5, 1, IF(Tabelle2[[#This Row],[Spalte43]]&gt;4, ""))</f>
        <v/>
      </c>
      <c r="BD23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7" s="128" t="str">
        <f>IF(Tabelle2[[#This Row],[Spalte49]]&lt;5, 1, IF(Tabelle2[[#This Row],[Spalte49]]&gt;4, ""))</f>
        <v/>
      </c>
      <c r="BJ23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7" s="137" t="str">
        <f>IF(Tabelle2[[#This Row],[Spalte60]]&lt;5, 1, IF(Tabelle2[[#This Row],[Spalte60]]&gt;4, ""))</f>
        <v/>
      </c>
      <c r="BL237" s="11"/>
      <c r="BP23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7" s="65" t="str">
        <f>IF(Tabelle2[[#This Row],[Spalte66]]&lt;5, 1, IF(Tabelle2[[#This Row],[Spalte66]]&gt;4, ""))</f>
        <v/>
      </c>
      <c r="BV23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7" s="192" t="str">
        <f>IF(Tabelle2[[#This Row],[Spalte72]]&lt;5, 1, IF(Tabelle2[[#This Row],[Spalte72]]&gt;4, ""))</f>
        <v/>
      </c>
      <c r="CB23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7" s="80" t="str">
        <f>IF(Tabelle2[[#This Row],[Spalte78]]&lt;5, 1, IF(Tabelle2[[#This Row],[Spalte78]]&gt;4, ""))</f>
        <v/>
      </c>
      <c r="CH23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7" s="221" t="str">
        <f>IF(Tabelle2[[#This Row],[Spalte84]]&lt;5, 1, IF(Tabelle2[[#This Row],[Spalte84]]&gt;4, ""))</f>
        <v/>
      </c>
    </row>
    <row r="238" spans="1:87" x14ac:dyDescent="0.2">
      <c r="B238" s="87" t="s">
        <v>17</v>
      </c>
      <c r="K238" s="30"/>
      <c r="L238" s="34"/>
      <c r="M238" s="30"/>
      <c r="N23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8" s="44" t="str">
        <f>IF(Tabelle2[[#This Row],[Spalte11]]&lt;5, 1, IF(Tabelle2[[#This Row],[Spalte11]]&gt;4, ""))</f>
        <v/>
      </c>
      <c r="Q238" s="32"/>
      <c r="R238" s="32"/>
      <c r="S238" s="32"/>
      <c r="T238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8" s="50" t="str">
        <f>IF(Tabelle2[[#This Row],[Spalte6]]&lt;5, 1, IF(Tabelle2[[#This Row],[Spalte6]]&gt;4, ""))</f>
        <v/>
      </c>
      <c r="Z23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8" s="65" t="str">
        <f>IF(Tabelle2[[#This Row],[Spalte17]]&lt;5, 1, IF(Tabelle2[[#This Row],[Spalte17]]&gt;4, ""))</f>
        <v/>
      </c>
      <c r="AF23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8" s="80" t="str">
        <f>IF(Tabelle2[[#This Row],[Spalte25]]&lt;5, 1, IF(Tabelle2[[#This Row],[Spalte25]]&gt;4, ""))</f>
        <v/>
      </c>
      <c r="AL23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8" s="155" t="str">
        <f>IF(Tabelle2[[#This Row],[Spalte31]]&lt;5, 1, IF(Tabelle2[[#This Row],[Spalte31]]&gt;4, ""))</f>
        <v/>
      </c>
      <c r="AR23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8" s="112" t="str">
        <f>IF(Tabelle2[[#This Row],[Spalte37]]&lt;5, 1, IF(Tabelle2[[#This Row],[Spalte37]]&gt;4, ""))</f>
        <v/>
      </c>
      <c r="AT238" s="158"/>
      <c r="AX23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8" s="120" t="str">
        <f>IF(Tabelle2[[#This Row],[Spalte43]]&lt;5, 1, IF(Tabelle2[[#This Row],[Spalte43]]&gt;4, ""))</f>
        <v/>
      </c>
      <c r="BD23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8" s="128" t="str">
        <f>IF(Tabelle2[[#This Row],[Spalte49]]&lt;5, 1, IF(Tabelle2[[#This Row],[Spalte49]]&gt;4, ""))</f>
        <v/>
      </c>
      <c r="BJ23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8" s="137" t="str">
        <f>IF(Tabelle2[[#This Row],[Spalte60]]&lt;5, 1, IF(Tabelle2[[#This Row],[Spalte60]]&gt;4, ""))</f>
        <v/>
      </c>
      <c r="BL238" s="11"/>
      <c r="BP23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8" s="65" t="str">
        <f>IF(Tabelle2[[#This Row],[Spalte66]]&lt;5, 1, IF(Tabelle2[[#This Row],[Spalte66]]&gt;4, ""))</f>
        <v/>
      </c>
      <c r="BV23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8" s="192" t="str">
        <f>IF(Tabelle2[[#This Row],[Spalte72]]&lt;5, 1, IF(Tabelle2[[#This Row],[Spalte72]]&gt;4, ""))</f>
        <v/>
      </c>
      <c r="CB23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8" s="80" t="str">
        <f>IF(Tabelle2[[#This Row],[Spalte78]]&lt;5, 1, IF(Tabelle2[[#This Row],[Spalte78]]&gt;4, ""))</f>
        <v/>
      </c>
      <c r="CH23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8" s="221" t="str">
        <f>IF(Tabelle2[[#This Row],[Spalte84]]&lt;5, 1, IF(Tabelle2[[#This Row],[Spalte84]]&gt;4, ""))</f>
        <v/>
      </c>
    </row>
    <row r="239" spans="1:87" x14ac:dyDescent="0.2">
      <c r="A239" t="s">
        <v>835</v>
      </c>
      <c r="B239" s="89" t="s">
        <v>791</v>
      </c>
      <c r="C23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3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3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2.3032407407407402E-3</v>
      </c>
      <c r="F239" s="9">
        <f>Tabelle2[[#This Row],[Spalte4]]/Tabelle2[[#This Row],[Spalte3]]</f>
        <v>2.3032407407407402E-3</v>
      </c>
      <c r="G23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3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3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3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39" s="44" t="str">
        <f>IF(Tabelle2[[#This Row],[Spalte11]]&lt;5, 1, IF(Tabelle2[[#This Row],[Spalte11]]&gt;4, ""))</f>
        <v/>
      </c>
      <c r="P239" s="54">
        <v>33</v>
      </c>
      <c r="Q239" s="168">
        <v>33</v>
      </c>
      <c r="R239" s="33">
        <v>2.3032407407407402E-3</v>
      </c>
      <c r="S239" s="31">
        <v>2</v>
      </c>
      <c r="T23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39" s="50" t="str">
        <f>IF(Tabelle2[[#This Row],[Spalte6]]&lt;5, 1, IF(Tabelle2[[#This Row],[Spalte6]]&gt;4, ""))</f>
        <v/>
      </c>
      <c r="Z23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39" s="65" t="str">
        <f>IF(Tabelle2[[#This Row],[Spalte17]]&lt;5, 1, IF(Tabelle2[[#This Row],[Spalte17]]&gt;4, ""))</f>
        <v/>
      </c>
      <c r="AF23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39" s="80" t="str">
        <f>IF(Tabelle2[[#This Row],[Spalte25]]&lt;5, 1, IF(Tabelle2[[#This Row],[Spalte25]]&gt;4, ""))</f>
        <v/>
      </c>
      <c r="AL23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39" s="155" t="str">
        <f>IF(Tabelle2[[#This Row],[Spalte31]]&lt;5, 1, IF(Tabelle2[[#This Row],[Spalte31]]&gt;4, ""))</f>
        <v/>
      </c>
      <c r="AR23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39" s="112" t="str">
        <f>IF(Tabelle2[[#This Row],[Spalte37]]&lt;5, 1, IF(Tabelle2[[#This Row],[Spalte37]]&gt;4, ""))</f>
        <v/>
      </c>
      <c r="AT239" s="158"/>
      <c r="AX23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39" s="120" t="str">
        <f>IF(Tabelle2[[#This Row],[Spalte43]]&lt;5, 1, IF(Tabelle2[[#This Row],[Spalte43]]&gt;4, ""))</f>
        <v/>
      </c>
      <c r="BD23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39" s="128" t="str">
        <f>IF(Tabelle2[[#This Row],[Spalte49]]&lt;5, 1, IF(Tabelle2[[#This Row],[Spalte49]]&gt;4, ""))</f>
        <v/>
      </c>
      <c r="BJ23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39" s="137" t="str">
        <f>IF(Tabelle2[[#This Row],[Spalte60]]&lt;5, 1, IF(Tabelle2[[#This Row],[Spalte60]]&gt;4, ""))</f>
        <v/>
      </c>
      <c r="BL239" s="11"/>
      <c r="BP23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39" s="65" t="str">
        <f>IF(Tabelle2[[#This Row],[Spalte66]]&lt;5, 1, IF(Tabelle2[[#This Row],[Spalte66]]&gt;4, ""))</f>
        <v/>
      </c>
      <c r="BV23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39" s="192" t="str">
        <f>IF(Tabelle2[[#This Row],[Spalte72]]&lt;5, 1, IF(Tabelle2[[#This Row],[Spalte72]]&gt;4, ""))</f>
        <v/>
      </c>
      <c r="CB23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39" s="80" t="str">
        <f>IF(Tabelle2[[#This Row],[Spalte78]]&lt;5, 1, IF(Tabelle2[[#This Row],[Spalte78]]&gt;4, ""))</f>
        <v/>
      </c>
      <c r="CH23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39" s="221" t="str">
        <f>IF(Tabelle2[[#This Row],[Spalte84]]&lt;5, 1, IF(Tabelle2[[#This Row],[Spalte84]]&gt;4, ""))</f>
        <v/>
      </c>
    </row>
    <row r="240" spans="1:87" x14ac:dyDescent="0.2">
      <c r="A240" t="s">
        <v>835</v>
      </c>
      <c r="B240" s="89" t="s">
        <v>1065</v>
      </c>
      <c r="C24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24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1.3379629629629628E-2</v>
      </c>
      <c r="F240" s="9">
        <f>Tabelle2[[#This Row],[Spalte4]]/Tabelle2[[#This Row],[Spalte3]]</f>
        <v>1.3379629629629628E-2</v>
      </c>
      <c r="G24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4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0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0" s="196" t="str">
        <f>IF(Tabelle2[[#This Row],[Spalte11]]&lt;5, 1, IF(Tabelle2[[#This Row],[Spalte11]]&gt;4, ""))</f>
        <v/>
      </c>
      <c r="T240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0" s="198" t="str">
        <f>IF(Tabelle2[[#This Row],[Spalte6]]&lt;5, 1, IF(Tabelle2[[#This Row],[Spalte6]]&gt;4, ""))</f>
        <v/>
      </c>
      <c r="Z240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0" s="199" t="str">
        <f>IF(Tabelle2[[#This Row],[Spalte17]]&lt;5, 1, IF(Tabelle2[[#This Row],[Spalte17]]&gt;4, ""))</f>
        <v/>
      </c>
      <c r="AF240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0" s="200" t="str">
        <f>IF(Tabelle2[[#This Row],[Spalte25]]&lt;5, 1, IF(Tabelle2[[#This Row],[Spalte25]]&gt;4, ""))</f>
        <v/>
      </c>
      <c r="AL240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0" s="201" t="str">
        <f>IF(Tabelle2[[#This Row],[Spalte31]]&lt;5, 1, IF(Tabelle2[[#This Row],[Spalte31]]&gt;4, ""))</f>
        <v/>
      </c>
      <c r="AR240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0" s="202" t="str">
        <f>IF(Tabelle2[[#This Row],[Spalte37]]&lt;5, 1, IF(Tabelle2[[#This Row],[Spalte37]]&gt;4, ""))</f>
        <v/>
      </c>
      <c r="AT240" s="158"/>
      <c r="AX240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0" s="203" t="str">
        <f>IF(Tabelle2[[#This Row],[Spalte43]]&lt;5, 1, IF(Tabelle2[[#This Row],[Spalte43]]&gt;4, ""))</f>
        <v/>
      </c>
      <c r="BD240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0" s="204" t="str">
        <f>IF(Tabelle2[[#This Row],[Spalte49]]&lt;5, 1, IF(Tabelle2[[#This Row],[Spalte49]]&gt;4, ""))</f>
        <v/>
      </c>
      <c r="BJ240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0" s="185" t="str">
        <f>IF(Tabelle2[[#This Row],[Spalte60]]&lt;5, 1, IF(Tabelle2[[#This Row],[Spalte60]]&gt;4, ""))</f>
        <v/>
      </c>
      <c r="BL240" s="11"/>
      <c r="BP240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0" s="199" t="str">
        <f>IF(Tabelle2[[#This Row],[Spalte66]]&lt;5, 1, IF(Tabelle2[[#This Row],[Spalte66]]&gt;4, ""))</f>
        <v/>
      </c>
      <c r="BR240" s="211">
        <v>6</v>
      </c>
      <c r="BS240" s="209">
        <v>10</v>
      </c>
      <c r="BT240" s="208">
        <v>1.3379629629629628E-2</v>
      </c>
      <c r="BU240" s="209">
        <v>1</v>
      </c>
      <c r="BV240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0" s="205" t="str">
        <f>IF(Tabelle2[[#This Row],[Spalte72]]&lt;5, 1, IF(Tabelle2[[#This Row],[Spalte72]]&gt;4, ""))</f>
        <v/>
      </c>
      <c r="CB240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0" s="200" t="str">
        <f>IF(Tabelle2[[#This Row],[Spalte78]]&lt;5, 1, IF(Tabelle2[[#This Row],[Spalte78]]&gt;4, ""))</f>
        <v/>
      </c>
      <c r="CH24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0" s="225" t="str">
        <f>IF(Tabelle2[[#This Row],[Spalte84]]&lt;5, 1, IF(Tabelle2[[#This Row],[Spalte84]]&gt;4, ""))</f>
        <v/>
      </c>
    </row>
    <row r="241" spans="1:87" x14ac:dyDescent="0.2">
      <c r="A241" t="s">
        <v>835</v>
      </c>
      <c r="B241" s="88" t="s">
        <v>40</v>
      </c>
      <c r="C24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4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4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4.1550925925925922E-3</v>
      </c>
      <c r="F241" s="9">
        <f>Tabelle2[[#This Row],[Spalte4]]/Tabelle2[[#This Row],[Spalte3]]</f>
        <v>2.0775462962962961E-3</v>
      </c>
      <c r="G24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4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41" s="45">
        <v>8</v>
      </c>
      <c r="K241" s="166">
        <v>7</v>
      </c>
      <c r="L241" s="46">
        <v>2.5694444444444445E-3</v>
      </c>
      <c r="M241" s="30">
        <v>2</v>
      </c>
      <c r="N24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1" s="44" t="str">
        <f>IF(Tabelle2[[#This Row],[Spalte11]]&lt;5, 1, IF(Tabelle2[[#This Row],[Spalte11]]&gt;4, ""))</f>
        <v/>
      </c>
      <c r="Q241" s="32"/>
      <c r="R241" s="32"/>
      <c r="S241" s="31"/>
      <c r="T241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1" s="56" t="str">
        <f>IF(Tabelle2[[#This Row],[Spalte6]]&lt;5, 1, IF(Tabelle2[[#This Row],[Spalte6]]&gt;4, ""))</f>
        <v/>
      </c>
      <c r="V241" s="70">
        <v>5</v>
      </c>
      <c r="W241" s="170">
        <v>2</v>
      </c>
      <c r="X241" s="12">
        <v>1.5856481481481481E-3</v>
      </c>
      <c r="Y241" s="13">
        <v>0</v>
      </c>
      <c r="Z24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1" s="65" t="str">
        <f>IF(Tabelle2[[#This Row],[Spalte17]]&lt;5, 1, IF(Tabelle2[[#This Row],[Spalte17]]&gt;4, ""))</f>
        <v/>
      </c>
      <c r="AF24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1" s="80" t="str">
        <f>IF(Tabelle2[[#This Row],[Spalte25]]&lt;5, 1, IF(Tabelle2[[#This Row],[Spalte25]]&gt;4, ""))</f>
        <v/>
      </c>
      <c r="AL24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1" s="155" t="str">
        <f>IF(Tabelle2[[#This Row],[Spalte31]]&lt;5, 1, IF(Tabelle2[[#This Row],[Spalte31]]&gt;4, ""))</f>
        <v/>
      </c>
      <c r="AR24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1" s="112" t="str">
        <f>IF(Tabelle2[[#This Row],[Spalte37]]&lt;5, 1, IF(Tabelle2[[#This Row],[Spalte37]]&gt;4, ""))</f>
        <v/>
      </c>
      <c r="AT241" s="158"/>
      <c r="AX24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1" s="120" t="str">
        <f>IF(Tabelle2[[#This Row],[Spalte43]]&lt;5, 1, IF(Tabelle2[[#This Row],[Spalte43]]&gt;4, ""))</f>
        <v/>
      </c>
      <c r="BD24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1" s="128" t="str">
        <f>IF(Tabelle2[[#This Row],[Spalte49]]&lt;5, 1, IF(Tabelle2[[#This Row],[Spalte49]]&gt;4, ""))</f>
        <v/>
      </c>
      <c r="BJ24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1" s="137" t="str">
        <f>IF(Tabelle2[[#This Row],[Spalte60]]&lt;5, 1, IF(Tabelle2[[#This Row],[Spalte60]]&gt;4, ""))</f>
        <v/>
      </c>
      <c r="BL241" s="11"/>
      <c r="BP24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1" s="65" t="str">
        <f>IF(Tabelle2[[#This Row],[Spalte66]]&lt;5, 1, IF(Tabelle2[[#This Row],[Spalte66]]&gt;4, ""))</f>
        <v/>
      </c>
      <c r="BV24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1" s="192" t="str">
        <f>IF(Tabelle2[[#This Row],[Spalte72]]&lt;5, 1, IF(Tabelle2[[#This Row],[Spalte72]]&gt;4, ""))</f>
        <v/>
      </c>
      <c r="CB24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1" s="80" t="str">
        <f>IF(Tabelle2[[#This Row],[Spalte78]]&lt;5, 1, IF(Tabelle2[[#This Row],[Spalte78]]&gt;4, ""))</f>
        <v/>
      </c>
      <c r="CH24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1" s="221" t="str">
        <f>IF(Tabelle2[[#This Row],[Spalte84]]&lt;5, 1, IF(Tabelle2[[#This Row],[Spalte84]]&gt;4, ""))</f>
        <v/>
      </c>
    </row>
    <row r="242" spans="1:87" x14ac:dyDescent="0.2">
      <c r="A242" t="s">
        <v>835</v>
      </c>
      <c r="B242" s="89" t="s">
        <v>953</v>
      </c>
      <c r="C24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4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24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3.425925925925926E-3</v>
      </c>
      <c r="F242" s="9">
        <f>Tabelle2[[#This Row],[Spalte4]]/Tabelle2[[#This Row],[Spalte3]]</f>
        <v>1.712962962962963E-3</v>
      </c>
      <c r="G24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4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2" s="44" t="str">
        <f>IF(Tabelle2[[#This Row],[Spalte11]]&lt;5, 1, IF(Tabelle2[[#This Row],[Spalte11]]&gt;4, ""))</f>
        <v/>
      </c>
      <c r="T24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2" s="40" t="str">
        <f>IF(Tabelle2[[#This Row],[Spalte6]]&lt;5, 1, IF(Tabelle2[[#This Row],[Spalte6]]&gt;4, ""))</f>
        <v/>
      </c>
      <c r="Z24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2" s="65" t="str">
        <f>IF(Tabelle2[[#This Row],[Spalte17]]&lt;5, 1, IF(Tabelle2[[#This Row],[Spalte17]]&gt;4, ""))</f>
        <v/>
      </c>
      <c r="AF24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2" s="80" t="str">
        <f>IF(Tabelle2[[#This Row],[Spalte25]]&lt;5, 1, IF(Tabelle2[[#This Row],[Spalte25]]&gt;4, ""))</f>
        <v/>
      </c>
      <c r="AL24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2" s="155" t="str">
        <f>IF(Tabelle2[[#This Row],[Spalte31]]&lt;5, 1, IF(Tabelle2[[#This Row],[Spalte31]]&gt;4, ""))</f>
        <v/>
      </c>
      <c r="AR24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2" s="112" t="str">
        <f>IF(Tabelle2[[#This Row],[Spalte37]]&lt;5, 1, IF(Tabelle2[[#This Row],[Spalte37]]&gt;4, ""))</f>
        <v/>
      </c>
      <c r="AT242" s="158"/>
      <c r="AX24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2" s="120" t="str">
        <f>IF(Tabelle2[[#This Row],[Spalte43]]&lt;5, 1, IF(Tabelle2[[#This Row],[Spalte43]]&gt;4, ""))</f>
        <v/>
      </c>
      <c r="AZ242" s="162">
        <v>18</v>
      </c>
      <c r="BA242" s="159">
        <v>8</v>
      </c>
      <c r="BB242" s="160">
        <v>2.2337962962962962E-3</v>
      </c>
      <c r="BC242" s="159">
        <v>0</v>
      </c>
      <c r="BD24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2" s="128" t="str">
        <f>IF(Tabelle2[[#This Row],[Spalte49]]&lt;5, 1, IF(Tabelle2[[#This Row],[Spalte49]]&gt;4, ""))</f>
        <v/>
      </c>
      <c r="BF242" s="180">
        <v>15</v>
      </c>
      <c r="BG242" s="181">
        <v>5</v>
      </c>
      <c r="BH242" s="182">
        <v>1.1921296296296298E-3</v>
      </c>
      <c r="BI242" s="181">
        <v>0</v>
      </c>
      <c r="BJ24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2" s="137" t="str">
        <f>IF(Tabelle2[[#This Row],[Spalte60]]&lt;5, 1, IF(Tabelle2[[#This Row],[Spalte60]]&gt;4, ""))</f>
        <v/>
      </c>
      <c r="BP24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2" s="65" t="str">
        <f>IF(Tabelle2[[#This Row],[Spalte66]]&lt;5, 1, IF(Tabelle2[[#This Row],[Spalte66]]&gt;4, ""))</f>
        <v/>
      </c>
      <c r="BR242" s="190"/>
      <c r="BV24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2" s="192" t="str">
        <f>IF(Tabelle2[[#This Row],[Spalte72]]&lt;5, 1, IF(Tabelle2[[#This Row],[Spalte72]]&gt;4, ""))</f>
        <v/>
      </c>
      <c r="CB24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2" s="80" t="str">
        <f>IF(Tabelle2[[#This Row],[Spalte78]]&lt;5, 1, IF(Tabelle2[[#This Row],[Spalte78]]&gt;4, ""))</f>
        <v/>
      </c>
      <c r="CH24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2" s="221" t="str">
        <f>IF(Tabelle2[[#This Row],[Spalte84]]&lt;5, 1, IF(Tabelle2[[#This Row],[Spalte84]]&gt;4, ""))</f>
        <v/>
      </c>
    </row>
    <row r="243" spans="1:87" x14ac:dyDescent="0.2">
      <c r="A243" t="s">
        <v>835</v>
      </c>
      <c r="B243" s="88" t="s">
        <v>33</v>
      </c>
      <c r="C24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4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6.8981481481481489E-3</v>
      </c>
      <c r="F243" s="9">
        <f>Tabelle2[[#This Row],[Spalte4]]/Tabelle2[[#This Row],[Spalte3]]</f>
        <v>6.8981481481481489E-3</v>
      </c>
      <c r="G24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24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43" s="45">
        <v>1</v>
      </c>
      <c r="K243" s="166">
        <v>8</v>
      </c>
      <c r="L243" s="46">
        <v>6.8981481481481489E-3</v>
      </c>
      <c r="M243" s="30">
        <v>3</v>
      </c>
      <c r="N24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3" s="44" t="str">
        <f>IF(Tabelle2[[#This Row],[Spalte11]]&lt;5, 1, IF(Tabelle2[[#This Row],[Spalte11]]&gt;4, ""))</f>
        <v/>
      </c>
      <c r="Q243" s="32"/>
      <c r="R243" s="32"/>
      <c r="S243" s="31"/>
      <c r="T243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3" s="56" t="str">
        <f>IF(Tabelle2[[#This Row],[Spalte6]]&lt;5, 1, IF(Tabelle2[[#This Row],[Spalte6]]&gt;4, ""))</f>
        <v/>
      </c>
      <c r="Z24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3" s="65" t="str">
        <f>IF(Tabelle2[[#This Row],[Spalte17]]&lt;5, 1, IF(Tabelle2[[#This Row],[Spalte17]]&gt;4, ""))</f>
        <v/>
      </c>
      <c r="AF24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3" s="80" t="str">
        <f>IF(Tabelle2[[#This Row],[Spalte25]]&lt;5, 1, IF(Tabelle2[[#This Row],[Spalte25]]&gt;4, ""))</f>
        <v/>
      </c>
      <c r="AL24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3" s="155" t="str">
        <f>IF(Tabelle2[[#This Row],[Spalte31]]&lt;5, 1, IF(Tabelle2[[#This Row],[Spalte31]]&gt;4, ""))</f>
        <v/>
      </c>
      <c r="AR24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3" s="112" t="str">
        <f>IF(Tabelle2[[#This Row],[Spalte37]]&lt;5, 1, IF(Tabelle2[[#This Row],[Spalte37]]&gt;4, ""))</f>
        <v/>
      </c>
      <c r="AT243" s="158"/>
      <c r="AX24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3" s="120" t="str">
        <f>IF(Tabelle2[[#This Row],[Spalte43]]&lt;5, 1, IF(Tabelle2[[#This Row],[Spalte43]]&gt;4, ""))</f>
        <v/>
      </c>
      <c r="BD24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3" s="128" t="str">
        <f>IF(Tabelle2[[#This Row],[Spalte49]]&lt;5, 1, IF(Tabelle2[[#This Row],[Spalte49]]&gt;4, ""))</f>
        <v/>
      </c>
      <c r="BJ24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3" s="137" t="str">
        <f>IF(Tabelle2[[#This Row],[Spalte60]]&lt;5, 1, IF(Tabelle2[[#This Row],[Spalte60]]&gt;4, ""))</f>
        <v/>
      </c>
      <c r="BP24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3" s="65" t="str">
        <f>IF(Tabelle2[[#This Row],[Spalte66]]&lt;5, 1, IF(Tabelle2[[#This Row],[Spalte66]]&gt;4, ""))</f>
        <v/>
      </c>
      <c r="BR243" s="190"/>
      <c r="BV24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3" s="192" t="str">
        <f>IF(Tabelle2[[#This Row],[Spalte72]]&lt;5, 1, IF(Tabelle2[[#This Row],[Spalte72]]&gt;4, ""))</f>
        <v/>
      </c>
      <c r="CB24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3" s="80" t="str">
        <f>IF(Tabelle2[[#This Row],[Spalte78]]&lt;5, 1, IF(Tabelle2[[#This Row],[Spalte78]]&gt;4, ""))</f>
        <v/>
      </c>
      <c r="CH24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3" s="221" t="str">
        <f>IF(Tabelle2[[#This Row],[Spalte84]]&lt;5, 1, IF(Tabelle2[[#This Row],[Spalte84]]&gt;4, ""))</f>
        <v/>
      </c>
    </row>
    <row r="244" spans="1:87" x14ac:dyDescent="0.2">
      <c r="A244" t="s">
        <v>835</v>
      </c>
      <c r="B244" s="88" t="s">
        <v>59</v>
      </c>
      <c r="C24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4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8.3333333333333339E-4</v>
      </c>
      <c r="F244" s="9">
        <f>Tabelle2[[#This Row],[Spalte4]]/Tabelle2[[#This Row],[Spalte3]]</f>
        <v>8.3333333333333339E-4</v>
      </c>
      <c r="G24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4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4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44" s="45">
        <v>27</v>
      </c>
      <c r="K244" s="166">
        <v>24</v>
      </c>
      <c r="L244" s="46">
        <v>8.3333333333333339E-4</v>
      </c>
      <c r="M244" s="30">
        <v>0</v>
      </c>
      <c r="N244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7</v>
      </c>
      <c r="O244" s="44" t="str">
        <f>IF(Tabelle2[[#This Row],[Spalte11]]&lt;5, 1, IF(Tabelle2[[#This Row],[Spalte11]]&gt;4, ""))</f>
        <v/>
      </c>
      <c r="Q244" s="32"/>
      <c r="R244" s="32"/>
      <c r="S244" s="31"/>
      <c r="T244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4" s="56" t="str">
        <f>IF(Tabelle2[[#This Row],[Spalte6]]&lt;5, 1, IF(Tabelle2[[#This Row],[Spalte6]]&gt;4, ""))</f>
        <v/>
      </c>
      <c r="Z24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4" s="65" t="str">
        <f>IF(Tabelle2[[#This Row],[Spalte17]]&lt;5, 1, IF(Tabelle2[[#This Row],[Spalte17]]&gt;4, ""))</f>
        <v/>
      </c>
      <c r="AF24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4" s="80" t="str">
        <f>IF(Tabelle2[[#This Row],[Spalte25]]&lt;5, 1, IF(Tabelle2[[#This Row],[Spalte25]]&gt;4, ""))</f>
        <v/>
      </c>
      <c r="AL24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4" s="155" t="str">
        <f>IF(Tabelle2[[#This Row],[Spalte31]]&lt;5, 1, IF(Tabelle2[[#This Row],[Spalte31]]&gt;4, ""))</f>
        <v/>
      </c>
      <c r="AR24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4" s="112" t="str">
        <f>IF(Tabelle2[[#This Row],[Spalte37]]&lt;5, 1, IF(Tabelle2[[#This Row],[Spalte37]]&gt;4, ""))</f>
        <v/>
      </c>
      <c r="AT244" s="158"/>
      <c r="AX24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4" s="120" t="str">
        <f>IF(Tabelle2[[#This Row],[Spalte43]]&lt;5, 1, IF(Tabelle2[[#This Row],[Spalte43]]&gt;4, ""))</f>
        <v/>
      </c>
      <c r="BD24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4" s="128" t="str">
        <f>IF(Tabelle2[[#This Row],[Spalte49]]&lt;5, 1, IF(Tabelle2[[#This Row],[Spalte49]]&gt;4, ""))</f>
        <v/>
      </c>
      <c r="BJ24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4" s="137" t="str">
        <f>IF(Tabelle2[[#This Row],[Spalte60]]&lt;5, 1, IF(Tabelle2[[#This Row],[Spalte60]]&gt;4, ""))</f>
        <v/>
      </c>
      <c r="BP24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4" s="65" t="str">
        <f>IF(Tabelle2[[#This Row],[Spalte66]]&lt;5, 1, IF(Tabelle2[[#This Row],[Spalte66]]&gt;4, ""))</f>
        <v/>
      </c>
      <c r="BR244" s="190"/>
      <c r="BV24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4" s="192" t="str">
        <f>IF(Tabelle2[[#This Row],[Spalte72]]&lt;5, 1, IF(Tabelle2[[#This Row],[Spalte72]]&gt;4, ""))</f>
        <v/>
      </c>
      <c r="CB24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4" s="80" t="str">
        <f>IF(Tabelle2[[#This Row],[Spalte78]]&lt;5, 1, IF(Tabelle2[[#This Row],[Spalte78]]&gt;4, ""))</f>
        <v/>
      </c>
      <c r="CH24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4" s="221" t="str">
        <f>IF(Tabelle2[[#This Row],[Spalte84]]&lt;5, 1, IF(Tabelle2[[#This Row],[Spalte84]]&gt;4, ""))</f>
        <v/>
      </c>
    </row>
    <row r="245" spans="1:87" x14ac:dyDescent="0.2">
      <c r="A245" s="6" t="s">
        <v>835</v>
      </c>
      <c r="B245" s="89" t="s">
        <v>849</v>
      </c>
      <c r="C24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4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2.3935185185185184E-2</v>
      </c>
      <c r="F245" s="9">
        <f>Tabelle2[[#This Row],[Spalte4]]/Tabelle2[[#This Row],[Spalte3]]</f>
        <v>2.3935185185185184E-2</v>
      </c>
      <c r="G24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24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4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5" s="44" t="str">
        <f>IF(Tabelle2[[#This Row],[Spalte11]]&lt;5, 1, IF(Tabelle2[[#This Row],[Spalte11]]&gt;4, ""))</f>
        <v/>
      </c>
      <c r="T24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5" s="40" t="str">
        <f>IF(Tabelle2[[#This Row],[Spalte6]]&lt;5, 1, IF(Tabelle2[[#This Row],[Spalte6]]&gt;4, ""))</f>
        <v/>
      </c>
      <c r="Z24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5" s="65" t="str">
        <f>IF(Tabelle2[[#This Row],[Spalte17]]&lt;5, 1, IF(Tabelle2[[#This Row],[Spalte17]]&gt;4, ""))</f>
        <v/>
      </c>
      <c r="AB245" s="84" t="s">
        <v>970</v>
      </c>
      <c r="AC245" s="173">
        <v>51</v>
      </c>
      <c r="AD245" s="85">
        <v>2.3935185185185184E-2</v>
      </c>
      <c r="AE245" s="86">
        <v>4</v>
      </c>
      <c r="AF245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6</v>
      </c>
      <c r="AG245" s="80" t="str">
        <f>IF(Tabelle2[[#This Row],[Spalte25]]&lt;5, 1, IF(Tabelle2[[#This Row],[Spalte25]]&gt;4, ""))</f>
        <v/>
      </c>
      <c r="AL24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5" s="155" t="str">
        <f>IF(Tabelle2[[#This Row],[Spalte31]]&lt;5, 1, IF(Tabelle2[[#This Row],[Spalte31]]&gt;4, ""))</f>
        <v/>
      </c>
      <c r="AR24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5" s="112" t="str">
        <f>IF(Tabelle2[[#This Row],[Spalte37]]&lt;5, 1, IF(Tabelle2[[#This Row],[Spalte37]]&gt;4, ""))</f>
        <v/>
      </c>
      <c r="AT245" s="158"/>
      <c r="AX24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5" s="120" t="str">
        <f>IF(Tabelle2[[#This Row],[Spalte43]]&lt;5, 1, IF(Tabelle2[[#This Row],[Spalte43]]&gt;4, ""))</f>
        <v/>
      </c>
      <c r="BD24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5" s="128" t="str">
        <f>IF(Tabelle2[[#This Row],[Spalte49]]&lt;5, 1, IF(Tabelle2[[#This Row],[Spalte49]]&gt;4, ""))</f>
        <v/>
      </c>
      <c r="BJ24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5" s="137" t="str">
        <f>IF(Tabelle2[[#This Row],[Spalte60]]&lt;5, 1, IF(Tabelle2[[#This Row],[Spalte60]]&gt;4, ""))</f>
        <v/>
      </c>
      <c r="BP24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5" s="65" t="str">
        <f>IF(Tabelle2[[#This Row],[Spalte66]]&lt;5, 1, IF(Tabelle2[[#This Row],[Spalte66]]&gt;4, ""))</f>
        <v/>
      </c>
      <c r="BR245" s="190"/>
      <c r="BV24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5" s="192" t="str">
        <f>IF(Tabelle2[[#This Row],[Spalte72]]&lt;5, 1, IF(Tabelle2[[#This Row],[Spalte72]]&gt;4, ""))</f>
        <v/>
      </c>
      <c r="CB24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5" s="80" t="str">
        <f>IF(Tabelle2[[#This Row],[Spalte78]]&lt;5, 1, IF(Tabelle2[[#This Row],[Spalte78]]&gt;4, ""))</f>
        <v/>
      </c>
      <c r="CH24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5" s="221" t="str">
        <f>IF(Tabelle2[[#This Row],[Spalte84]]&lt;5, 1, IF(Tabelle2[[#This Row],[Spalte84]]&gt;4, ""))</f>
        <v/>
      </c>
    </row>
    <row r="246" spans="1:87" x14ac:dyDescent="0.2">
      <c r="A246" t="s">
        <v>835</v>
      </c>
      <c r="B246" s="89" t="s">
        <v>1019</v>
      </c>
      <c r="C24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24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5.8217592592592592E-3</v>
      </c>
      <c r="F246" s="9">
        <f>Tabelle2[[#This Row],[Spalte4]]/Tabelle2[[#This Row],[Spalte3]]</f>
        <v>5.8217592592592592E-3</v>
      </c>
      <c r="G24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4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6" s="44" t="str">
        <f>IF(Tabelle2[[#This Row],[Spalte11]]&lt;5, 1, IF(Tabelle2[[#This Row],[Spalte11]]&gt;4, ""))</f>
        <v/>
      </c>
      <c r="T24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6" s="40" t="str">
        <f>IF(Tabelle2[[#This Row],[Spalte6]]&lt;5, 1, IF(Tabelle2[[#This Row],[Spalte6]]&gt;4, ""))</f>
        <v/>
      </c>
      <c r="Z24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6" s="65" t="str">
        <f>IF(Tabelle2[[#This Row],[Spalte17]]&lt;5, 1, IF(Tabelle2[[#This Row],[Spalte17]]&gt;4, ""))</f>
        <v/>
      </c>
      <c r="AF24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6" s="80" t="str">
        <f>IF(Tabelle2[[#This Row],[Spalte25]]&lt;5, 1, IF(Tabelle2[[#This Row],[Spalte25]]&gt;4, ""))</f>
        <v/>
      </c>
      <c r="AL24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6" s="155" t="str">
        <f>IF(Tabelle2[[#This Row],[Spalte31]]&lt;5, 1, IF(Tabelle2[[#This Row],[Spalte31]]&gt;4, ""))</f>
        <v/>
      </c>
      <c r="AR24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6" s="112" t="str">
        <f>IF(Tabelle2[[#This Row],[Spalte37]]&lt;5, 1, IF(Tabelle2[[#This Row],[Spalte37]]&gt;4, ""))</f>
        <v/>
      </c>
      <c r="AT246" s="158"/>
      <c r="AX24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6" s="120" t="str">
        <f>IF(Tabelle2[[#This Row],[Spalte43]]&lt;5, 1, IF(Tabelle2[[#This Row],[Spalte43]]&gt;4, ""))</f>
        <v/>
      </c>
      <c r="BD24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6" s="128" t="str">
        <f>IF(Tabelle2[[#This Row],[Spalte49]]&lt;5, 1, IF(Tabelle2[[#This Row],[Spalte49]]&gt;4, ""))</f>
        <v/>
      </c>
      <c r="BF246" s="180">
        <v>7</v>
      </c>
      <c r="BG246" s="181">
        <v>4</v>
      </c>
      <c r="BH246" s="182">
        <v>5.8217592592592592E-3</v>
      </c>
      <c r="BI246" s="181">
        <v>0</v>
      </c>
      <c r="BJ24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6" s="137" t="str">
        <f>IF(Tabelle2[[#This Row],[Spalte60]]&lt;5, 1, IF(Tabelle2[[#This Row],[Spalte60]]&gt;4, ""))</f>
        <v/>
      </c>
      <c r="BP24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6" s="65" t="str">
        <f>IF(Tabelle2[[#This Row],[Spalte66]]&lt;5, 1, IF(Tabelle2[[#This Row],[Spalte66]]&gt;4, ""))</f>
        <v/>
      </c>
      <c r="BR246" s="190"/>
      <c r="BV24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6" s="192" t="str">
        <f>IF(Tabelle2[[#This Row],[Spalte72]]&lt;5, 1, IF(Tabelle2[[#This Row],[Spalte72]]&gt;4, ""))</f>
        <v/>
      </c>
      <c r="CB24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6" s="80" t="str">
        <f>IF(Tabelle2[[#This Row],[Spalte78]]&lt;5, 1, IF(Tabelle2[[#This Row],[Spalte78]]&gt;4, ""))</f>
        <v/>
      </c>
      <c r="CH24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6" s="221" t="str">
        <f>IF(Tabelle2[[#This Row],[Spalte84]]&lt;5, 1, IF(Tabelle2[[#This Row],[Spalte84]]&gt;4, ""))</f>
        <v/>
      </c>
    </row>
    <row r="247" spans="1:87" x14ac:dyDescent="0.2">
      <c r="A247" t="s">
        <v>835</v>
      </c>
      <c r="B247" s="89" t="s">
        <v>914</v>
      </c>
      <c r="C24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24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4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3.3877314814814818E-2</v>
      </c>
      <c r="F247" s="9">
        <f>Tabelle2[[#This Row],[Spalte4]]/Tabelle2[[#This Row],[Spalte3]]</f>
        <v>8.4693287037037046E-3</v>
      </c>
      <c r="G24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24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4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7" s="44" t="str">
        <f>IF(Tabelle2[[#This Row],[Spalte11]]&lt;5, 1, IF(Tabelle2[[#This Row],[Spalte11]]&gt;4, ""))</f>
        <v/>
      </c>
      <c r="T24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7" s="40" t="str">
        <f>IF(Tabelle2[[#This Row],[Spalte6]]&lt;5, 1, IF(Tabelle2[[#This Row],[Spalte6]]&gt;4, ""))</f>
        <v/>
      </c>
      <c r="Z24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7" s="65" t="str">
        <f>IF(Tabelle2[[#This Row],[Spalte17]]&lt;5, 1, IF(Tabelle2[[#This Row],[Spalte17]]&gt;4, ""))</f>
        <v/>
      </c>
      <c r="AF24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7" s="80" t="str">
        <f>IF(Tabelle2[[#This Row],[Spalte25]]&lt;5, 1, IF(Tabelle2[[#This Row],[Spalte25]]&gt;4, ""))</f>
        <v/>
      </c>
      <c r="AL24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7" s="155" t="str">
        <f>IF(Tabelle2[[#This Row],[Spalte31]]&lt;5, 1, IF(Tabelle2[[#This Row],[Spalte31]]&gt;4, ""))</f>
        <v/>
      </c>
      <c r="AN247" s="143">
        <v>16</v>
      </c>
      <c r="AO247" s="145">
        <v>20</v>
      </c>
      <c r="AP247" s="144">
        <v>1.2442129629629629E-2</v>
      </c>
      <c r="AQ247" s="145">
        <v>2</v>
      </c>
      <c r="AR24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7" s="112" t="str">
        <f>IF(Tabelle2[[#This Row],[Spalte37]]&lt;5, 1, IF(Tabelle2[[#This Row],[Spalte37]]&gt;4, ""))</f>
        <v/>
      </c>
      <c r="AT247" s="158"/>
      <c r="AX24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7" s="120" t="str">
        <f>IF(Tabelle2[[#This Row],[Spalte43]]&lt;5, 1, IF(Tabelle2[[#This Row],[Spalte43]]&gt;4, ""))</f>
        <v/>
      </c>
      <c r="AZ247" s="162">
        <v>26</v>
      </c>
      <c r="BA247" s="159">
        <v>22</v>
      </c>
      <c r="BB247" s="160">
        <v>5.7754629629629631E-3</v>
      </c>
      <c r="BC247" s="159">
        <v>1</v>
      </c>
      <c r="BD247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9</v>
      </c>
      <c r="BE247" s="128" t="str">
        <f>IF(Tabelle2[[#This Row],[Spalte49]]&lt;5, 1, IF(Tabelle2[[#This Row],[Spalte49]]&gt;4, ""))</f>
        <v/>
      </c>
      <c r="BJ24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7" s="137" t="str">
        <f>IF(Tabelle2[[#This Row],[Spalte60]]&lt;5, 1, IF(Tabelle2[[#This Row],[Spalte60]]&gt;4, ""))</f>
        <v/>
      </c>
      <c r="BL247" s="70">
        <v>11</v>
      </c>
      <c r="BM247" s="170">
        <v>3</v>
      </c>
      <c r="BN247" s="12">
        <v>3.6574074074074074E-3</v>
      </c>
      <c r="BO247" s="170">
        <v>0</v>
      </c>
      <c r="BP24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7" s="65" t="str">
        <f>IF(Tabelle2[[#This Row],[Spalte66]]&lt;5, 1, IF(Tabelle2[[#This Row],[Spalte66]]&gt;4, ""))</f>
        <v/>
      </c>
      <c r="BR247" s="190"/>
      <c r="BV24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7" s="192" t="str">
        <f>IF(Tabelle2[[#This Row],[Spalte72]]&lt;5, 1, IF(Tabelle2[[#This Row],[Spalte72]]&gt;4, ""))</f>
        <v/>
      </c>
      <c r="BX247" s="84">
        <v>2</v>
      </c>
      <c r="BY247" s="174">
        <v>7</v>
      </c>
      <c r="BZ247" s="85">
        <v>1.2002314814814816E-2</v>
      </c>
      <c r="CA247" s="173">
        <v>1</v>
      </c>
      <c r="CB24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7" s="80" t="str">
        <f>IF(Tabelle2[[#This Row],[Spalte78]]&lt;5, 1, IF(Tabelle2[[#This Row],[Spalte78]]&gt;4, ""))</f>
        <v/>
      </c>
      <c r="CH24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7" s="221" t="str">
        <f>IF(Tabelle2[[#This Row],[Spalte84]]&lt;5, 1, IF(Tabelle2[[#This Row],[Spalte84]]&gt;4, ""))</f>
        <v/>
      </c>
    </row>
    <row r="248" spans="1:87" x14ac:dyDescent="0.2">
      <c r="A248" t="s">
        <v>835</v>
      </c>
      <c r="B248" s="89" t="s">
        <v>1085</v>
      </c>
      <c r="C248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8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24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2.6504629629629628E-2</v>
      </c>
      <c r="F248" s="9">
        <f>Tabelle2[[#This Row],[Spalte4]]/Tabelle2[[#This Row],[Spalte3]]</f>
        <v>2.6504629629629628E-2</v>
      </c>
      <c r="G24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24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4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8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8" s="196" t="str">
        <f>IF(Tabelle2[[#This Row],[Spalte11]]&lt;5, 1, IF(Tabelle2[[#This Row],[Spalte11]]&gt;4, ""))</f>
        <v/>
      </c>
      <c r="T248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8" s="198" t="str">
        <f>IF(Tabelle2[[#This Row],[Spalte6]]&lt;5, 1, IF(Tabelle2[[#This Row],[Spalte6]]&gt;4, ""))</f>
        <v/>
      </c>
      <c r="Z248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8" s="199" t="str">
        <f>IF(Tabelle2[[#This Row],[Spalte17]]&lt;5, 1, IF(Tabelle2[[#This Row],[Spalte17]]&gt;4, ""))</f>
        <v/>
      </c>
      <c r="AF248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8" s="200" t="str">
        <f>IF(Tabelle2[[#This Row],[Spalte25]]&lt;5, 1, IF(Tabelle2[[#This Row],[Spalte25]]&gt;4, ""))</f>
        <v/>
      </c>
      <c r="AL248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8" s="201" t="str">
        <f>IF(Tabelle2[[#This Row],[Spalte31]]&lt;5, 1, IF(Tabelle2[[#This Row],[Spalte31]]&gt;4, ""))</f>
        <v/>
      </c>
      <c r="AR248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8" s="202" t="str">
        <f>IF(Tabelle2[[#This Row],[Spalte37]]&lt;5, 1, IF(Tabelle2[[#This Row],[Spalte37]]&gt;4, ""))</f>
        <v/>
      </c>
      <c r="AT248" s="158"/>
      <c r="AX248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8" s="203" t="str">
        <f>IF(Tabelle2[[#This Row],[Spalte43]]&lt;5, 1, IF(Tabelle2[[#This Row],[Spalte43]]&gt;4, ""))</f>
        <v/>
      </c>
      <c r="BD248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8" s="204" t="str">
        <f>IF(Tabelle2[[#This Row],[Spalte49]]&lt;5, 1, IF(Tabelle2[[#This Row],[Spalte49]]&gt;4, ""))</f>
        <v/>
      </c>
      <c r="BJ248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8" s="185" t="str">
        <f>IF(Tabelle2[[#This Row],[Spalte60]]&lt;5, 1, IF(Tabelle2[[#This Row],[Spalte60]]&gt;4, ""))</f>
        <v/>
      </c>
      <c r="BP248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8" s="199" t="str">
        <f>IF(Tabelle2[[#This Row],[Spalte66]]&lt;5, 1, IF(Tabelle2[[#This Row],[Spalte66]]&gt;4, ""))</f>
        <v/>
      </c>
      <c r="BR248" s="190"/>
      <c r="BV248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8" s="205" t="str">
        <f>IF(Tabelle2[[#This Row],[Spalte72]]&lt;5, 1, IF(Tabelle2[[#This Row],[Spalte72]]&gt;4, ""))</f>
        <v/>
      </c>
      <c r="CB248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8" s="200" t="str">
        <f>IF(Tabelle2[[#This Row],[Spalte78]]&lt;5, 1, IF(Tabelle2[[#This Row],[Spalte78]]&gt;4, ""))</f>
        <v/>
      </c>
      <c r="CD248" s="229">
        <v>12</v>
      </c>
      <c r="CE248" s="226">
        <v>32</v>
      </c>
      <c r="CF248" s="227">
        <v>2.6504629629629628E-2</v>
      </c>
      <c r="CG248" s="226">
        <v>4</v>
      </c>
      <c r="CH248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5</v>
      </c>
      <c r="CI248" s="225" t="str">
        <f>IF(Tabelle2[[#This Row],[Spalte84]]&lt;5, 1, IF(Tabelle2[[#This Row],[Spalte84]]&gt;4, ""))</f>
        <v/>
      </c>
    </row>
    <row r="249" spans="1:87" x14ac:dyDescent="0.2">
      <c r="A249" t="s">
        <v>835</v>
      </c>
      <c r="B249" s="89" t="s">
        <v>1102</v>
      </c>
      <c r="C24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4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24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5.3240740740740744E-4</v>
      </c>
      <c r="F249" s="9">
        <f>Tabelle2[[#This Row],[Spalte4]]/Tabelle2[[#This Row],[Spalte3]]</f>
        <v>5.3240740740740744E-4</v>
      </c>
      <c r="G24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4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4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49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49" s="196" t="str">
        <f>IF(Tabelle2[[#This Row],[Spalte11]]&lt;5, 1, IF(Tabelle2[[#This Row],[Spalte11]]&gt;4, ""))</f>
        <v/>
      </c>
      <c r="T249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49" s="198" t="str">
        <f>IF(Tabelle2[[#This Row],[Spalte6]]&lt;5, 1, IF(Tabelle2[[#This Row],[Spalte6]]&gt;4, ""))</f>
        <v/>
      </c>
      <c r="Z249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49" s="199" t="str">
        <f>IF(Tabelle2[[#This Row],[Spalte17]]&lt;5, 1, IF(Tabelle2[[#This Row],[Spalte17]]&gt;4, ""))</f>
        <v/>
      </c>
      <c r="AF249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49" s="200" t="str">
        <f>IF(Tabelle2[[#This Row],[Spalte25]]&lt;5, 1, IF(Tabelle2[[#This Row],[Spalte25]]&gt;4, ""))</f>
        <v/>
      </c>
      <c r="AL249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49" s="201" t="str">
        <f>IF(Tabelle2[[#This Row],[Spalte31]]&lt;5, 1, IF(Tabelle2[[#This Row],[Spalte31]]&gt;4, ""))</f>
        <v/>
      </c>
      <c r="AR249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49" s="202" t="str">
        <f>IF(Tabelle2[[#This Row],[Spalte37]]&lt;5, 1, IF(Tabelle2[[#This Row],[Spalte37]]&gt;4, ""))</f>
        <v/>
      </c>
      <c r="AT249" s="158"/>
      <c r="AX249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49" s="203" t="str">
        <f>IF(Tabelle2[[#This Row],[Spalte43]]&lt;5, 1, IF(Tabelle2[[#This Row],[Spalte43]]&gt;4, ""))</f>
        <v/>
      </c>
      <c r="BD249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49" s="204" t="str">
        <f>IF(Tabelle2[[#This Row],[Spalte49]]&lt;5, 1, IF(Tabelle2[[#This Row],[Spalte49]]&gt;4, ""))</f>
        <v/>
      </c>
      <c r="BJ249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49" s="185" t="str">
        <f>IF(Tabelle2[[#This Row],[Spalte60]]&lt;5, 1, IF(Tabelle2[[#This Row],[Spalte60]]&gt;4, ""))</f>
        <v/>
      </c>
      <c r="BP249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49" s="199" t="str">
        <f>IF(Tabelle2[[#This Row],[Spalte66]]&lt;5, 1, IF(Tabelle2[[#This Row],[Spalte66]]&gt;4, ""))</f>
        <v/>
      </c>
      <c r="BR249" s="190"/>
      <c r="BV249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49" s="205" t="str">
        <f>IF(Tabelle2[[#This Row],[Spalte72]]&lt;5, 1, IF(Tabelle2[[#This Row],[Spalte72]]&gt;4, ""))</f>
        <v/>
      </c>
      <c r="CB249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49" s="200" t="str">
        <f>IF(Tabelle2[[#This Row],[Spalte78]]&lt;5, 1, IF(Tabelle2[[#This Row],[Spalte78]]&gt;4, ""))</f>
        <v/>
      </c>
      <c r="CD249" s="229">
        <v>32</v>
      </c>
      <c r="CE249" s="226">
        <v>23</v>
      </c>
      <c r="CF249" s="227">
        <v>5.3240740740740744E-4</v>
      </c>
      <c r="CG249" s="226">
        <v>0</v>
      </c>
      <c r="CH24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49" s="225" t="str">
        <f>IF(Tabelle2[[#This Row],[Spalte84]]&lt;5, 1, IF(Tabelle2[[#This Row],[Spalte84]]&gt;4, ""))</f>
        <v/>
      </c>
    </row>
    <row r="250" spans="1:87" x14ac:dyDescent="0.2">
      <c r="A250" t="s">
        <v>835</v>
      </c>
      <c r="B250" s="88" t="s">
        <v>45</v>
      </c>
      <c r="C25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5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5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4.6296296296296293E-4</v>
      </c>
      <c r="F250" s="9">
        <f>Tabelle2[[#This Row],[Spalte4]]/Tabelle2[[#This Row],[Spalte3]]</f>
        <v>4.6296296296296293E-4</v>
      </c>
      <c r="G25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5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5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50" s="45">
        <v>13</v>
      </c>
      <c r="K250" s="166">
        <v>9</v>
      </c>
      <c r="L250" s="46">
        <v>4.6296296296296293E-4</v>
      </c>
      <c r="M250" s="30">
        <v>0</v>
      </c>
      <c r="N25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0" s="44" t="str">
        <f>IF(Tabelle2[[#This Row],[Spalte11]]&lt;5, 1, IF(Tabelle2[[#This Row],[Spalte11]]&gt;4, ""))</f>
        <v/>
      </c>
      <c r="Q250" s="32"/>
      <c r="R250" s="32"/>
      <c r="S250" s="31"/>
      <c r="T250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0" s="56" t="str">
        <f>IF(Tabelle2[[#This Row],[Spalte6]]&lt;5, 1, IF(Tabelle2[[#This Row],[Spalte6]]&gt;4, ""))</f>
        <v/>
      </c>
      <c r="Z25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0" s="65" t="str">
        <f>IF(Tabelle2[[#This Row],[Spalte17]]&lt;5, 1, IF(Tabelle2[[#This Row],[Spalte17]]&gt;4, ""))</f>
        <v/>
      </c>
      <c r="AF25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0" s="80" t="str">
        <f>IF(Tabelle2[[#This Row],[Spalte25]]&lt;5, 1, IF(Tabelle2[[#This Row],[Spalte25]]&gt;4, ""))</f>
        <v/>
      </c>
      <c r="AL25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0" s="155" t="str">
        <f>IF(Tabelle2[[#This Row],[Spalte31]]&lt;5, 1, IF(Tabelle2[[#This Row],[Spalte31]]&gt;4, ""))</f>
        <v/>
      </c>
      <c r="AR25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0" s="112" t="str">
        <f>IF(Tabelle2[[#This Row],[Spalte37]]&lt;5, 1, IF(Tabelle2[[#This Row],[Spalte37]]&gt;4, ""))</f>
        <v/>
      </c>
      <c r="AT250" s="158"/>
      <c r="AX25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0" s="120" t="str">
        <f>IF(Tabelle2[[#This Row],[Spalte43]]&lt;5, 1, IF(Tabelle2[[#This Row],[Spalte43]]&gt;4, ""))</f>
        <v/>
      </c>
      <c r="BD25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0" s="128" t="str">
        <f>IF(Tabelle2[[#This Row],[Spalte49]]&lt;5, 1, IF(Tabelle2[[#This Row],[Spalte49]]&gt;4, ""))</f>
        <v/>
      </c>
      <c r="BJ25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0" s="137" t="str">
        <f>IF(Tabelle2[[#This Row],[Spalte60]]&lt;5, 1, IF(Tabelle2[[#This Row],[Spalte60]]&gt;4, ""))</f>
        <v/>
      </c>
      <c r="BP25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0" s="65" t="str">
        <f>IF(Tabelle2[[#This Row],[Spalte66]]&lt;5, 1, IF(Tabelle2[[#This Row],[Spalte66]]&gt;4, ""))</f>
        <v/>
      </c>
      <c r="BR250" s="190"/>
      <c r="BV25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0" s="192" t="str">
        <f>IF(Tabelle2[[#This Row],[Spalte72]]&lt;5, 1, IF(Tabelle2[[#This Row],[Spalte72]]&gt;4, ""))</f>
        <v/>
      </c>
      <c r="CB25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0" s="80" t="str">
        <f>IF(Tabelle2[[#This Row],[Spalte78]]&lt;5, 1, IF(Tabelle2[[#This Row],[Spalte78]]&gt;4, ""))</f>
        <v/>
      </c>
      <c r="CH25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0" s="221" t="str">
        <f>IF(Tabelle2[[#This Row],[Spalte84]]&lt;5, 1, IF(Tabelle2[[#This Row],[Spalte84]]&gt;4, ""))</f>
        <v/>
      </c>
    </row>
    <row r="251" spans="1:87" x14ac:dyDescent="0.2">
      <c r="A251" t="s">
        <v>835</v>
      </c>
      <c r="B251" s="89" t="s">
        <v>939</v>
      </c>
      <c r="C25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5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25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2.6238425925925929E-2</v>
      </c>
      <c r="F251" s="9">
        <f>Tabelle2[[#This Row],[Spalte4]]/Tabelle2[[#This Row],[Spalte3]]</f>
        <v>1.3119212962962964E-2</v>
      </c>
      <c r="G25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25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5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25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1" s="44" t="str">
        <f>IF(Tabelle2[[#This Row],[Spalte11]]&lt;5, 1, IF(Tabelle2[[#This Row],[Spalte11]]&gt;4, ""))</f>
        <v/>
      </c>
      <c r="T25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1" s="40" t="str">
        <f>IF(Tabelle2[[#This Row],[Spalte6]]&lt;5, 1, IF(Tabelle2[[#This Row],[Spalte6]]&gt;4, ""))</f>
        <v/>
      </c>
      <c r="Z25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1" s="65" t="str">
        <f>IF(Tabelle2[[#This Row],[Spalte17]]&lt;5, 1, IF(Tabelle2[[#This Row],[Spalte17]]&gt;4, ""))</f>
        <v/>
      </c>
      <c r="AF25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1" s="80" t="str">
        <f>IF(Tabelle2[[#This Row],[Spalte25]]&lt;5, 1, IF(Tabelle2[[#This Row],[Spalte25]]&gt;4, ""))</f>
        <v/>
      </c>
      <c r="AL25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1" s="155" t="str">
        <f>IF(Tabelle2[[#This Row],[Spalte31]]&lt;5, 1, IF(Tabelle2[[#This Row],[Spalte31]]&gt;4, ""))</f>
        <v/>
      </c>
      <c r="AR25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1" s="112" t="str">
        <f>IF(Tabelle2[[#This Row],[Spalte37]]&lt;5, 1, IF(Tabelle2[[#This Row],[Spalte37]]&gt;4, ""))</f>
        <v/>
      </c>
      <c r="AT251" s="161">
        <v>33</v>
      </c>
      <c r="AU251" s="156">
        <v>30</v>
      </c>
      <c r="AV251" s="157">
        <v>4.1898148148148146E-3</v>
      </c>
      <c r="AW251" s="156">
        <v>2</v>
      </c>
      <c r="AX251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5</v>
      </c>
      <c r="AY251" s="120" t="str">
        <f>IF(Tabelle2[[#This Row],[Spalte43]]&lt;5, 1, IF(Tabelle2[[#This Row],[Spalte43]]&gt;4, ""))</f>
        <v/>
      </c>
      <c r="AZ251" s="162">
        <v>15</v>
      </c>
      <c r="BA251" s="179" t="s">
        <v>960</v>
      </c>
      <c r="BB251" s="160">
        <v>2.2048611111111113E-2</v>
      </c>
      <c r="BC251" s="159">
        <v>5</v>
      </c>
      <c r="BD251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1</v>
      </c>
      <c r="BE251" s="128">
        <f>IF(Tabelle2[[#This Row],[Spalte49]]&lt;5, 1, IF(Tabelle2[[#This Row],[Spalte49]]&gt;4, ""))</f>
        <v>1</v>
      </c>
      <c r="BJ25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1" s="137" t="str">
        <f>IF(Tabelle2[[#This Row],[Spalte60]]&lt;5, 1, IF(Tabelle2[[#This Row],[Spalte60]]&gt;4, ""))</f>
        <v/>
      </c>
      <c r="BP25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1" s="65" t="str">
        <f>IF(Tabelle2[[#This Row],[Spalte66]]&lt;5, 1, IF(Tabelle2[[#This Row],[Spalte66]]&gt;4, ""))</f>
        <v/>
      </c>
      <c r="BR251" s="190"/>
      <c r="BV25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1" s="192" t="str">
        <f>IF(Tabelle2[[#This Row],[Spalte72]]&lt;5, 1, IF(Tabelle2[[#This Row],[Spalte72]]&gt;4, ""))</f>
        <v/>
      </c>
      <c r="CB25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1" s="80" t="str">
        <f>IF(Tabelle2[[#This Row],[Spalte78]]&lt;5, 1, IF(Tabelle2[[#This Row],[Spalte78]]&gt;4, ""))</f>
        <v/>
      </c>
      <c r="CH25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1" s="221" t="str">
        <f>IF(Tabelle2[[#This Row],[Spalte84]]&lt;5, 1, IF(Tabelle2[[#This Row],[Spalte84]]&gt;4, ""))</f>
        <v/>
      </c>
    </row>
    <row r="252" spans="1:87" x14ac:dyDescent="0.2">
      <c r="A252" t="s">
        <v>835</v>
      </c>
      <c r="B252" s="89" t="s">
        <v>942</v>
      </c>
      <c r="C25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25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25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9.4432870370370375E-2</v>
      </c>
      <c r="F252" s="9">
        <f>Tabelle2[[#This Row],[Spalte4]]/Tabelle2[[#This Row],[Spalte3]]</f>
        <v>2.3608217592592594E-2</v>
      </c>
      <c r="G25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11</v>
      </c>
      <c r="H25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3</v>
      </c>
      <c r="I25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2</v>
      </c>
      <c r="N25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2" s="44" t="str">
        <f>IF(Tabelle2[[#This Row],[Spalte11]]&lt;5, 1, IF(Tabelle2[[#This Row],[Spalte11]]&gt;4, ""))</f>
        <v/>
      </c>
      <c r="T25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2" s="40" t="str">
        <f>IF(Tabelle2[[#This Row],[Spalte6]]&lt;5, 1, IF(Tabelle2[[#This Row],[Spalte6]]&gt;4, ""))</f>
        <v/>
      </c>
      <c r="Z25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2" s="65" t="str">
        <f>IF(Tabelle2[[#This Row],[Spalte17]]&lt;5, 1, IF(Tabelle2[[#This Row],[Spalte17]]&gt;4, ""))</f>
        <v/>
      </c>
      <c r="AF25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2" s="80" t="str">
        <f>IF(Tabelle2[[#This Row],[Spalte25]]&lt;5, 1, IF(Tabelle2[[#This Row],[Spalte25]]&gt;4, ""))</f>
        <v/>
      </c>
      <c r="AL25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2" s="155" t="str">
        <f>IF(Tabelle2[[#This Row],[Spalte31]]&lt;5, 1, IF(Tabelle2[[#This Row],[Spalte31]]&gt;4, ""))</f>
        <v/>
      </c>
      <c r="AR25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2" s="112" t="str">
        <f>IF(Tabelle2[[#This Row],[Spalte37]]&lt;5, 1, IF(Tabelle2[[#This Row],[Spalte37]]&gt;4, ""))</f>
        <v/>
      </c>
      <c r="AT252" s="158"/>
      <c r="AX25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2" s="120" t="str">
        <f>IF(Tabelle2[[#This Row],[Spalte43]]&lt;5, 1, IF(Tabelle2[[#This Row],[Spalte43]]&gt;4, ""))</f>
        <v/>
      </c>
      <c r="AZ252" s="162">
        <v>8</v>
      </c>
      <c r="BA252" s="159">
        <v>27</v>
      </c>
      <c r="BB252" s="160">
        <v>2.8275462962962964E-2</v>
      </c>
      <c r="BC252" s="159">
        <v>3</v>
      </c>
      <c r="BD252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4</v>
      </c>
      <c r="BE252" s="128">
        <f>IF(Tabelle2[[#This Row],[Spalte49]]&lt;5, 1, IF(Tabelle2[[#This Row],[Spalte49]]&gt;4, ""))</f>
        <v>1</v>
      </c>
      <c r="BF252" s="180">
        <v>1</v>
      </c>
      <c r="BG252" s="181">
        <v>26</v>
      </c>
      <c r="BH252" s="182">
        <v>4.0474537037037038E-2</v>
      </c>
      <c r="BI252" s="181">
        <v>2</v>
      </c>
      <c r="BJ252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5</v>
      </c>
      <c r="BK252" s="137" t="str">
        <f>IF(Tabelle2[[#This Row],[Spalte60]]&lt;5, 1, IF(Tabelle2[[#This Row],[Spalte60]]&gt;4, ""))</f>
        <v/>
      </c>
      <c r="BL252" s="70">
        <v>39</v>
      </c>
      <c r="BM252" s="170">
        <v>35</v>
      </c>
      <c r="BN252" s="12">
        <v>8.912037037037036E-3</v>
      </c>
      <c r="BO252" s="170">
        <v>3</v>
      </c>
      <c r="BP25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2" s="65" t="str">
        <f>IF(Tabelle2[[#This Row],[Spalte66]]&lt;5, 1, IF(Tabelle2[[#This Row],[Spalte66]]&gt;4, ""))</f>
        <v/>
      </c>
      <c r="BR252" s="190"/>
      <c r="BV25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2" s="192" t="str">
        <f>IF(Tabelle2[[#This Row],[Spalte72]]&lt;5, 1, IF(Tabelle2[[#This Row],[Spalte72]]&gt;4, ""))</f>
        <v/>
      </c>
      <c r="BX252" s="76">
        <v>16</v>
      </c>
      <c r="BY252" s="174" t="s">
        <v>960</v>
      </c>
      <c r="BZ252" s="85">
        <v>1.6770833333333332E-2</v>
      </c>
      <c r="CA252" s="213">
        <v>3</v>
      </c>
      <c r="CB252" s="35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1</v>
      </c>
      <c r="CC252" s="80">
        <f>IF(Tabelle2[[#This Row],[Spalte78]]&lt;5, 1, IF(Tabelle2[[#This Row],[Spalte78]]&gt;4, ""))</f>
        <v>1</v>
      </c>
      <c r="CH25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2" s="221" t="str">
        <f>IF(Tabelle2[[#This Row],[Spalte84]]&lt;5, 1, IF(Tabelle2[[#This Row],[Spalte84]]&gt;4, ""))</f>
        <v/>
      </c>
    </row>
    <row r="253" spans="1:87" x14ac:dyDescent="0.2">
      <c r="A253" t="s">
        <v>835</v>
      </c>
      <c r="B253" s="89" t="s">
        <v>1055</v>
      </c>
      <c r="C25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5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5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8.9930555555555545E-3</v>
      </c>
      <c r="F253" s="9">
        <f>Tabelle2[[#This Row],[Spalte4]]/Tabelle2[[#This Row],[Spalte3]]</f>
        <v>8.9930555555555545E-3</v>
      </c>
      <c r="G25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5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5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5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3" s="196" t="str">
        <f>IF(Tabelle2[[#This Row],[Spalte11]]&lt;5, 1, IF(Tabelle2[[#This Row],[Spalte11]]&gt;4, ""))</f>
        <v/>
      </c>
      <c r="T25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3" s="198" t="str">
        <f>IF(Tabelle2[[#This Row],[Spalte6]]&lt;5, 1, IF(Tabelle2[[#This Row],[Spalte6]]&gt;4, ""))</f>
        <v/>
      </c>
      <c r="Z25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3" s="199" t="str">
        <f>IF(Tabelle2[[#This Row],[Spalte17]]&lt;5, 1, IF(Tabelle2[[#This Row],[Spalte17]]&gt;4, ""))</f>
        <v/>
      </c>
      <c r="AF25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3" s="200" t="str">
        <f>IF(Tabelle2[[#This Row],[Spalte25]]&lt;5, 1, IF(Tabelle2[[#This Row],[Spalte25]]&gt;4, ""))</f>
        <v/>
      </c>
      <c r="AL25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3" s="201" t="str">
        <f>IF(Tabelle2[[#This Row],[Spalte31]]&lt;5, 1, IF(Tabelle2[[#This Row],[Spalte31]]&gt;4, ""))</f>
        <v/>
      </c>
      <c r="AR25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3" s="202" t="str">
        <f>IF(Tabelle2[[#This Row],[Spalte37]]&lt;5, 1, IF(Tabelle2[[#This Row],[Spalte37]]&gt;4, ""))</f>
        <v/>
      </c>
      <c r="AT253" s="158"/>
      <c r="AX25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3" s="203" t="str">
        <f>IF(Tabelle2[[#This Row],[Spalte43]]&lt;5, 1, IF(Tabelle2[[#This Row],[Spalte43]]&gt;4, ""))</f>
        <v/>
      </c>
      <c r="BD25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3" s="204" t="str">
        <f>IF(Tabelle2[[#This Row],[Spalte49]]&lt;5, 1, IF(Tabelle2[[#This Row],[Spalte49]]&gt;4, ""))</f>
        <v/>
      </c>
      <c r="BJ25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3" s="185" t="str">
        <f>IF(Tabelle2[[#This Row],[Spalte60]]&lt;5, 1, IF(Tabelle2[[#This Row],[Spalte60]]&gt;4, ""))</f>
        <v/>
      </c>
      <c r="BL253" s="70">
        <v>30</v>
      </c>
      <c r="BM253" s="170">
        <v>29</v>
      </c>
      <c r="BN253" s="12">
        <v>8.9930555555555545E-3</v>
      </c>
      <c r="BO253" s="170">
        <v>2</v>
      </c>
      <c r="BP25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3" s="199" t="str">
        <f>IF(Tabelle2[[#This Row],[Spalte66]]&lt;5, 1, IF(Tabelle2[[#This Row],[Spalte66]]&gt;4, ""))</f>
        <v/>
      </c>
      <c r="BR253" s="190"/>
      <c r="BV25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3" s="205" t="str">
        <f>IF(Tabelle2[[#This Row],[Spalte72]]&lt;5, 1, IF(Tabelle2[[#This Row],[Spalte72]]&gt;4, ""))</f>
        <v/>
      </c>
      <c r="CB25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3" s="200" t="str">
        <f>IF(Tabelle2[[#This Row],[Spalte78]]&lt;5, 1, IF(Tabelle2[[#This Row],[Spalte78]]&gt;4, ""))</f>
        <v/>
      </c>
      <c r="CH25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3" s="225" t="str">
        <f>IF(Tabelle2[[#This Row],[Spalte84]]&lt;5, 1, IF(Tabelle2[[#This Row],[Spalte84]]&gt;4, ""))</f>
        <v/>
      </c>
    </row>
    <row r="254" spans="1:87" x14ac:dyDescent="0.2">
      <c r="A254" t="s">
        <v>835</v>
      </c>
      <c r="B254" s="89" t="s">
        <v>1094</v>
      </c>
      <c r="C25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5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25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3.9930555555555561E-3</v>
      </c>
      <c r="F254" s="9">
        <f>Tabelle2[[#This Row],[Spalte4]]/Tabelle2[[#This Row],[Spalte3]]</f>
        <v>3.9930555555555561E-3</v>
      </c>
      <c r="G25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5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5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5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4" s="196" t="str">
        <f>IF(Tabelle2[[#This Row],[Spalte11]]&lt;5, 1, IF(Tabelle2[[#This Row],[Spalte11]]&gt;4, ""))</f>
        <v/>
      </c>
      <c r="T25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4" s="198" t="str">
        <f>IF(Tabelle2[[#This Row],[Spalte6]]&lt;5, 1, IF(Tabelle2[[#This Row],[Spalte6]]&gt;4, ""))</f>
        <v/>
      </c>
      <c r="Z25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4" s="199" t="str">
        <f>IF(Tabelle2[[#This Row],[Spalte17]]&lt;5, 1, IF(Tabelle2[[#This Row],[Spalte17]]&gt;4, ""))</f>
        <v/>
      </c>
      <c r="AF25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4" s="200" t="str">
        <f>IF(Tabelle2[[#This Row],[Spalte25]]&lt;5, 1, IF(Tabelle2[[#This Row],[Spalte25]]&gt;4, ""))</f>
        <v/>
      </c>
      <c r="AL25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4" s="201" t="str">
        <f>IF(Tabelle2[[#This Row],[Spalte31]]&lt;5, 1, IF(Tabelle2[[#This Row],[Spalte31]]&gt;4, ""))</f>
        <v/>
      </c>
      <c r="AR25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4" s="202" t="str">
        <f>IF(Tabelle2[[#This Row],[Spalte37]]&lt;5, 1, IF(Tabelle2[[#This Row],[Spalte37]]&gt;4, ""))</f>
        <v/>
      </c>
      <c r="AT254" s="158"/>
      <c r="AX25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4" s="203" t="str">
        <f>IF(Tabelle2[[#This Row],[Spalte43]]&lt;5, 1, IF(Tabelle2[[#This Row],[Spalte43]]&gt;4, ""))</f>
        <v/>
      </c>
      <c r="BD25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4" s="204" t="str">
        <f>IF(Tabelle2[[#This Row],[Spalte49]]&lt;5, 1, IF(Tabelle2[[#This Row],[Spalte49]]&gt;4, ""))</f>
        <v/>
      </c>
      <c r="BJ25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4" s="185" t="str">
        <f>IF(Tabelle2[[#This Row],[Spalte60]]&lt;5, 1, IF(Tabelle2[[#This Row],[Spalte60]]&gt;4, ""))</f>
        <v/>
      </c>
      <c r="BP25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4" s="199" t="str">
        <f>IF(Tabelle2[[#This Row],[Spalte66]]&lt;5, 1, IF(Tabelle2[[#This Row],[Spalte66]]&gt;4, ""))</f>
        <v/>
      </c>
      <c r="BR254" s="190"/>
      <c r="BV25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4" s="205" t="str">
        <f>IF(Tabelle2[[#This Row],[Spalte72]]&lt;5, 1, IF(Tabelle2[[#This Row],[Spalte72]]&gt;4, ""))</f>
        <v/>
      </c>
      <c r="CB25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4" s="200" t="str">
        <f>IF(Tabelle2[[#This Row],[Spalte78]]&lt;5, 1, IF(Tabelle2[[#This Row],[Spalte78]]&gt;4, ""))</f>
        <v/>
      </c>
      <c r="CD254" s="229">
        <v>19</v>
      </c>
      <c r="CE254" s="226">
        <v>10</v>
      </c>
      <c r="CF254" s="227">
        <v>3.9930555555555561E-3</v>
      </c>
      <c r="CG254" s="226">
        <v>0</v>
      </c>
      <c r="CH25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4" s="225" t="str">
        <f>IF(Tabelle2[[#This Row],[Spalte84]]&lt;5, 1, IF(Tabelle2[[#This Row],[Spalte84]]&gt;4, ""))</f>
        <v/>
      </c>
    </row>
    <row r="255" spans="1:87" x14ac:dyDescent="0.2">
      <c r="A255" t="s">
        <v>836</v>
      </c>
      <c r="B255" s="89" t="s">
        <v>1040</v>
      </c>
      <c r="C25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5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5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1.3009259259259259E-2</v>
      </c>
      <c r="F255" s="9">
        <f>Tabelle2[[#This Row],[Spalte4]]/Tabelle2[[#This Row],[Spalte3]]</f>
        <v>1.3009259259259259E-2</v>
      </c>
      <c r="G25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5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5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55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5" s="196" t="str">
        <f>IF(Tabelle2[[#This Row],[Spalte11]]&lt;5, 1, IF(Tabelle2[[#This Row],[Spalte11]]&gt;4, ""))</f>
        <v/>
      </c>
      <c r="T255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5" s="198" t="str">
        <f>IF(Tabelle2[[#This Row],[Spalte6]]&lt;5, 1, IF(Tabelle2[[#This Row],[Spalte6]]&gt;4, ""))</f>
        <v/>
      </c>
      <c r="Z255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5" s="199" t="str">
        <f>IF(Tabelle2[[#This Row],[Spalte17]]&lt;5, 1, IF(Tabelle2[[#This Row],[Spalte17]]&gt;4, ""))</f>
        <v/>
      </c>
      <c r="AF255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5" s="200" t="str">
        <f>IF(Tabelle2[[#This Row],[Spalte25]]&lt;5, 1, IF(Tabelle2[[#This Row],[Spalte25]]&gt;4, ""))</f>
        <v/>
      </c>
      <c r="AL255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5" s="201" t="str">
        <f>IF(Tabelle2[[#This Row],[Spalte31]]&lt;5, 1, IF(Tabelle2[[#This Row],[Spalte31]]&gt;4, ""))</f>
        <v/>
      </c>
      <c r="AR255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5" s="202" t="str">
        <f>IF(Tabelle2[[#This Row],[Spalte37]]&lt;5, 1, IF(Tabelle2[[#This Row],[Spalte37]]&gt;4, ""))</f>
        <v/>
      </c>
      <c r="AT255" s="158"/>
      <c r="AX255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5" s="203" t="str">
        <f>IF(Tabelle2[[#This Row],[Spalte43]]&lt;5, 1, IF(Tabelle2[[#This Row],[Spalte43]]&gt;4, ""))</f>
        <v/>
      </c>
      <c r="BD255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5" s="204" t="str">
        <f>IF(Tabelle2[[#This Row],[Spalte49]]&lt;5, 1, IF(Tabelle2[[#This Row],[Spalte49]]&gt;4, ""))</f>
        <v/>
      </c>
      <c r="BJ255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5" s="185" t="str">
        <f>IF(Tabelle2[[#This Row],[Spalte60]]&lt;5, 1, IF(Tabelle2[[#This Row],[Spalte60]]&gt;4, ""))</f>
        <v/>
      </c>
      <c r="BL255" s="70">
        <v>5</v>
      </c>
      <c r="BM255" s="170">
        <v>7</v>
      </c>
      <c r="BN255" s="12">
        <v>1.3009259259259259E-2</v>
      </c>
      <c r="BO255" s="170">
        <v>0</v>
      </c>
      <c r="BP255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5" s="199" t="str">
        <f>IF(Tabelle2[[#This Row],[Spalte66]]&lt;5, 1, IF(Tabelle2[[#This Row],[Spalte66]]&gt;4, ""))</f>
        <v/>
      </c>
      <c r="BR255" s="190"/>
      <c r="BV255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5" s="205" t="str">
        <f>IF(Tabelle2[[#This Row],[Spalte72]]&lt;5, 1, IF(Tabelle2[[#This Row],[Spalte72]]&gt;4, ""))</f>
        <v/>
      </c>
      <c r="CB255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5" s="200" t="str">
        <f>IF(Tabelle2[[#This Row],[Spalte78]]&lt;5, 1, IF(Tabelle2[[#This Row],[Spalte78]]&gt;4, ""))</f>
        <v/>
      </c>
      <c r="CH25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5" s="225" t="str">
        <f>IF(Tabelle2[[#This Row],[Spalte84]]&lt;5, 1, IF(Tabelle2[[#This Row],[Spalte84]]&gt;4, ""))</f>
        <v/>
      </c>
    </row>
    <row r="256" spans="1:87" x14ac:dyDescent="0.2">
      <c r="A256" t="s">
        <v>836</v>
      </c>
      <c r="B256" s="88" t="s">
        <v>39</v>
      </c>
      <c r="C25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25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5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3.3831018518518517E-2</v>
      </c>
      <c r="F256" s="9">
        <f>Tabelle2[[#This Row],[Spalte4]]/Tabelle2[[#This Row],[Spalte3]]</f>
        <v>6.7662037037037031E-3</v>
      </c>
      <c r="G25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8</v>
      </c>
      <c r="H25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5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J256" s="45">
        <v>7</v>
      </c>
      <c r="K256" s="166">
        <v>14</v>
      </c>
      <c r="L256" s="46">
        <v>8.2523148148148148E-3</v>
      </c>
      <c r="M256" s="30">
        <v>3</v>
      </c>
      <c r="N25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6" s="44" t="str">
        <f>IF(Tabelle2[[#This Row],[Spalte11]]&lt;5, 1, IF(Tabelle2[[#This Row],[Spalte11]]&gt;4, ""))</f>
        <v/>
      </c>
      <c r="P256" s="54">
        <v>30</v>
      </c>
      <c r="Q256" s="168">
        <v>31</v>
      </c>
      <c r="R256" s="33">
        <v>3.1365740740740742E-3</v>
      </c>
      <c r="S256" s="31">
        <v>2</v>
      </c>
      <c r="T25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6" s="50" t="str">
        <f>IF(Tabelle2[[#This Row],[Spalte6]]&lt;5, 1, IF(Tabelle2[[#This Row],[Spalte6]]&gt;4, ""))</f>
        <v/>
      </c>
      <c r="V256" s="70">
        <v>44</v>
      </c>
      <c r="W256" s="170">
        <v>38</v>
      </c>
      <c r="X256" s="12">
        <v>4.31712962962963E-3</v>
      </c>
      <c r="Y256" s="13">
        <v>0</v>
      </c>
      <c r="Z25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6" s="65" t="str">
        <f>IF(Tabelle2[[#This Row],[Spalte17]]&lt;5, 1, IF(Tabelle2[[#This Row],[Spalte17]]&gt;4, ""))</f>
        <v/>
      </c>
      <c r="AB256" s="84" t="s">
        <v>1003</v>
      </c>
      <c r="AC256" s="173">
        <v>6</v>
      </c>
      <c r="AD256" s="85">
        <v>5.5324074074074069E-3</v>
      </c>
      <c r="AE256" s="86">
        <v>1</v>
      </c>
      <c r="AF25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6" s="80" t="str">
        <f>IF(Tabelle2[[#This Row],[Spalte25]]&lt;5, 1, IF(Tabelle2[[#This Row],[Spalte25]]&gt;4, ""))</f>
        <v/>
      </c>
      <c r="AL25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6" s="155" t="str">
        <f>IF(Tabelle2[[#This Row],[Spalte31]]&lt;5, 1, IF(Tabelle2[[#This Row],[Spalte31]]&gt;4, ""))</f>
        <v/>
      </c>
      <c r="AR25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6" s="112" t="str">
        <f>IF(Tabelle2[[#This Row],[Spalte37]]&lt;5, 1, IF(Tabelle2[[#This Row],[Spalte37]]&gt;4, ""))</f>
        <v/>
      </c>
      <c r="AT256" s="158"/>
      <c r="AX25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6" s="120" t="str">
        <f>IF(Tabelle2[[#This Row],[Spalte43]]&lt;5, 1, IF(Tabelle2[[#This Row],[Spalte43]]&gt;4, ""))</f>
        <v/>
      </c>
      <c r="BD25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6" s="128" t="str">
        <f>IF(Tabelle2[[#This Row],[Spalte49]]&lt;5, 1, IF(Tabelle2[[#This Row],[Spalte49]]&gt;4, ""))</f>
        <v/>
      </c>
      <c r="BJ25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6" s="137" t="str">
        <f>IF(Tabelle2[[#This Row],[Spalte60]]&lt;5, 1, IF(Tabelle2[[#This Row],[Spalte60]]&gt;4, ""))</f>
        <v/>
      </c>
      <c r="BL256" s="70">
        <v>45</v>
      </c>
      <c r="BM256" s="170">
        <v>45</v>
      </c>
      <c r="BN256" s="12">
        <v>1.2592592592592593E-2</v>
      </c>
      <c r="BO256" s="170">
        <v>2</v>
      </c>
      <c r="BP256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3</v>
      </c>
      <c r="BQ256" s="65">
        <f>IF(Tabelle2[[#This Row],[Spalte66]]&lt;5, 1, IF(Tabelle2[[#This Row],[Spalte66]]&gt;4, ""))</f>
        <v>1</v>
      </c>
      <c r="BR256" s="190"/>
      <c r="BV25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6" s="192" t="str">
        <f>IF(Tabelle2[[#This Row],[Spalte72]]&lt;5, 1, IF(Tabelle2[[#This Row],[Spalte72]]&gt;4, ""))</f>
        <v/>
      </c>
      <c r="CB25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6" s="80" t="str">
        <f>IF(Tabelle2[[#This Row],[Spalte78]]&lt;5, 1, IF(Tabelle2[[#This Row],[Spalte78]]&gt;4, ""))</f>
        <v/>
      </c>
      <c r="CH25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6" s="221" t="str">
        <f>IF(Tabelle2[[#This Row],[Spalte84]]&lt;5, 1, IF(Tabelle2[[#This Row],[Spalte84]]&gt;4, ""))</f>
        <v/>
      </c>
    </row>
    <row r="257" spans="1:87" x14ac:dyDescent="0.2">
      <c r="B257" s="87" t="s">
        <v>18</v>
      </c>
      <c r="K257" s="30"/>
      <c r="L257" s="34"/>
      <c r="M257" s="30"/>
      <c r="N25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7" s="44" t="str">
        <f>IF(Tabelle2[[#This Row],[Spalte11]]&lt;5, 1, IF(Tabelle2[[#This Row],[Spalte11]]&gt;4, ""))</f>
        <v/>
      </c>
      <c r="Q257" s="32"/>
      <c r="R257" s="32"/>
      <c r="S257" s="32"/>
      <c r="T257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7" s="50" t="str">
        <f>IF(Tabelle2[[#This Row],[Spalte6]]&lt;5, 1, IF(Tabelle2[[#This Row],[Spalte6]]&gt;4, ""))</f>
        <v/>
      </c>
      <c r="Z25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7" s="65" t="str">
        <f>IF(Tabelle2[[#This Row],[Spalte17]]&lt;5, 1, IF(Tabelle2[[#This Row],[Spalte17]]&gt;4, ""))</f>
        <v/>
      </c>
      <c r="AF25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7" s="80" t="str">
        <f>IF(Tabelle2[[#This Row],[Spalte25]]&lt;5, 1, IF(Tabelle2[[#This Row],[Spalte25]]&gt;4, ""))</f>
        <v/>
      </c>
      <c r="AL25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7" s="155" t="str">
        <f>IF(Tabelle2[[#This Row],[Spalte31]]&lt;5, 1, IF(Tabelle2[[#This Row],[Spalte31]]&gt;4, ""))</f>
        <v/>
      </c>
      <c r="AR25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7" s="112" t="str">
        <f>IF(Tabelle2[[#This Row],[Spalte37]]&lt;5, 1, IF(Tabelle2[[#This Row],[Spalte37]]&gt;4, ""))</f>
        <v/>
      </c>
      <c r="AT257" s="158"/>
      <c r="AX25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7" s="120" t="str">
        <f>IF(Tabelle2[[#This Row],[Spalte43]]&lt;5, 1, IF(Tabelle2[[#This Row],[Spalte43]]&gt;4, ""))</f>
        <v/>
      </c>
      <c r="BD25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7" s="128" t="str">
        <f>IF(Tabelle2[[#This Row],[Spalte49]]&lt;5, 1, IF(Tabelle2[[#This Row],[Spalte49]]&gt;4, ""))</f>
        <v/>
      </c>
      <c r="BJ25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7" s="137" t="str">
        <f>IF(Tabelle2[[#This Row],[Spalte60]]&lt;5, 1, IF(Tabelle2[[#This Row],[Spalte60]]&gt;4, ""))</f>
        <v/>
      </c>
      <c r="BP25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7" s="65" t="str">
        <f>IF(Tabelle2[[#This Row],[Spalte66]]&lt;5, 1, IF(Tabelle2[[#This Row],[Spalte66]]&gt;4, ""))</f>
        <v/>
      </c>
      <c r="BR257" s="190"/>
      <c r="BV25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7" s="192" t="str">
        <f>IF(Tabelle2[[#This Row],[Spalte72]]&lt;5, 1, IF(Tabelle2[[#This Row],[Spalte72]]&gt;4, ""))</f>
        <v/>
      </c>
      <c r="CB25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7" s="80" t="str">
        <f>IF(Tabelle2[[#This Row],[Spalte78]]&lt;5, 1, IF(Tabelle2[[#This Row],[Spalte78]]&gt;4, ""))</f>
        <v/>
      </c>
      <c r="CH25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7" s="221" t="str">
        <f>IF(Tabelle2[[#This Row],[Spalte84]]&lt;5, 1, IF(Tabelle2[[#This Row],[Spalte84]]&gt;4, ""))</f>
        <v/>
      </c>
    </row>
    <row r="258" spans="1:87" x14ac:dyDescent="0.2">
      <c r="A258" s="6" t="s">
        <v>835</v>
      </c>
      <c r="B258" s="89" t="s">
        <v>848</v>
      </c>
      <c r="C25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5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5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2.1076388888888891E-2</v>
      </c>
      <c r="F258" s="9">
        <f>Tabelle2[[#This Row],[Spalte4]]/Tabelle2[[#This Row],[Spalte3]]</f>
        <v>2.1076388888888891E-2</v>
      </c>
      <c r="G25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5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5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5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8" s="44" t="str">
        <f>IF(Tabelle2[[#This Row],[Spalte11]]&lt;5, 1, IF(Tabelle2[[#This Row],[Spalte11]]&gt;4, ""))</f>
        <v/>
      </c>
      <c r="T25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58" s="40" t="str">
        <f>IF(Tabelle2[[#This Row],[Spalte6]]&lt;5, 1, IF(Tabelle2[[#This Row],[Spalte6]]&gt;4, ""))</f>
        <v/>
      </c>
      <c r="Z25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8" s="65" t="str">
        <f>IF(Tabelle2[[#This Row],[Spalte17]]&lt;5, 1, IF(Tabelle2[[#This Row],[Spalte17]]&gt;4, ""))</f>
        <v/>
      </c>
      <c r="AB258" s="84" t="s">
        <v>995</v>
      </c>
      <c r="AC258" s="173">
        <v>14</v>
      </c>
      <c r="AD258" s="85">
        <v>2.1076388888888891E-2</v>
      </c>
      <c r="AE258" s="86">
        <v>2</v>
      </c>
      <c r="AF25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8" s="80" t="str">
        <f>IF(Tabelle2[[#This Row],[Spalte25]]&lt;5, 1, IF(Tabelle2[[#This Row],[Spalte25]]&gt;4, ""))</f>
        <v/>
      </c>
      <c r="AL25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58" s="155" t="str">
        <f>IF(Tabelle2[[#This Row],[Spalte31]]&lt;5, 1, IF(Tabelle2[[#This Row],[Spalte31]]&gt;4, ""))</f>
        <v/>
      </c>
      <c r="AR25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8" s="112" t="str">
        <f>IF(Tabelle2[[#This Row],[Spalte37]]&lt;5, 1, IF(Tabelle2[[#This Row],[Spalte37]]&gt;4, ""))</f>
        <v/>
      </c>
      <c r="AT258" s="158"/>
      <c r="AX25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8" s="120" t="str">
        <f>IF(Tabelle2[[#This Row],[Spalte43]]&lt;5, 1, IF(Tabelle2[[#This Row],[Spalte43]]&gt;4, ""))</f>
        <v/>
      </c>
      <c r="BD25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8" s="128" t="str">
        <f>IF(Tabelle2[[#This Row],[Spalte49]]&lt;5, 1, IF(Tabelle2[[#This Row],[Spalte49]]&gt;4, ""))</f>
        <v/>
      </c>
      <c r="BJ25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8" s="137" t="str">
        <f>IF(Tabelle2[[#This Row],[Spalte60]]&lt;5, 1, IF(Tabelle2[[#This Row],[Spalte60]]&gt;4, ""))</f>
        <v/>
      </c>
      <c r="BP25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8" s="65" t="str">
        <f>IF(Tabelle2[[#This Row],[Spalte66]]&lt;5, 1, IF(Tabelle2[[#This Row],[Spalte66]]&gt;4, ""))</f>
        <v/>
      </c>
      <c r="BR258" s="190"/>
      <c r="BV25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8" s="192" t="str">
        <f>IF(Tabelle2[[#This Row],[Spalte72]]&lt;5, 1, IF(Tabelle2[[#This Row],[Spalte72]]&gt;4, ""))</f>
        <v/>
      </c>
      <c r="CB25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8" s="80" t="str">
        <f>IF(Tabelle2[[#This Row],[Spalte78]]&lt;5, 1, IF(Tabelle2[[#This Row],[Spalte78]]&gt;4, ""))</f>
        <v/>
      </c>
      <c r="CH25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8" s="221" t="str">
        <f>IF(Tabelle2[[#This Row],[Spalte84]]&lt;5, 1, IF(Tabelle2[[#This Row],[Spalte84]]&gt;4, ""))</f>
        <v/>
      </c>
    </row>
    <row r="259" spans="1:87" x14ac:dyDescent="0.2">
      <c r="A259" t="s">
        <v>835</v>
      </c>
      <c r="B259" s="89" t="s">
        <v>803</v>
      </c>
      <c r="C25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25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5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5.7719907407407407E-2</v>
      </c>
      <c r="F259" s="9">
        <f>Tabelle2[[#This Row],[Spalte4]]/Tabelle2[[#This Row],[Spalte3]]</f>
        <v>1.4429976851851852E-2</v>
      </c>
      <c r="G25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6</v>
      </c>
      <c r="H25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5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25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59" s="44" t="str">
        <f>IF(Tabelle2[[#This Row],[Spalte11]]&lt;5, 1, IF(Tabelle2[[#This Row],[Spalte11]]&gt;4, ""))</f>
        <v/>
      </c>
      <c r="P259" s="54">
        <v>37</v>
      </c>
      <c r="Q259" s="169" t="s">
        <v>960</v>
      </c>
      <c r="R259" s="33">
        <v>1.2256944444444444E-2</v>
      </c>
      <c r="S259" s="31">
        <v>2</v>
      </c>
      <c r="T259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1</v>
      </c>
      <c r="U259" s="50">
        <f>IF(Tabelle2[[#This Row],[Spalte6]]&lt;5, 1, IF(Tabelle2[[#This Row],[Spalte6]]&gt;4, ""))</f>
        <v>1</v>
      </c>
      <c r="V259" s="70">
        <v>51</v>
      </c>
      <c r="W259" s="170">
        <v>41</v>
      </c>
      <c r="X259" s="12">
        <v>1.7824074074074072E-3</v>
      </c>
      <c r="Y259" s="13">
        <v>0</v>
      </c>
      <c r="Z25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59" s="65" t="str">
        <f>IF(Tabelle2[[#This Row],[Spalte17]]&lt;5, 1, IF(Tabelle2[[#This Row],[Spalte17]]&gt;4, ""))</f>
        <v/>
      </c>
      <c r="AF25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59" s="80" t="str">
        <f>IF(Tabelle2[[#This Row],[Spalte25]]&lt;5, 1, IF(Tabelle2[[#This Row],[Spalte25]]&gt;4, ""))</f>
        <v/>
      </c>
      <c r="AH259" s="106">
        <v>3</v>
      </c>
      <c r="AI259" s="99">
        <v>25</v>
      </c>
      <c r="AJ259" s="100">
        <v>2.7581018518518519E-2</v>
      </c>
      <c r="AK259" s="99">
        <v>2</v>
      </c>
      <c r="AL259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8</v>
      </c>
      <c r="AM259" s="155" t="str">
        <f>IF(Tabelle2[[#This Row],[Spalte31]]&lt;5, 1, IF(Tabelle2[[#This Row],[Spalte31]]&gt;4, ""))</f>
        <v/>
      </c>
      <c r="AR25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59" s="112" t="str">
        <f>IF(Tabelle2[[#This Row],[Spalte37]]&lt;5, 1, IF(Tabelle2[[#This Row],[Spalte37]]&gt;4, ""))</f>
        <v/>
      </c>
      <c r="AT259" s="158"/>
      <c r="AX25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59" s="120" t="str">
        <f>IF(Tabelle2[[#This Row],[Spalte43]]&lt;5, 1, IF(Tabelle2[[#This Row],[Spalte43]]&gt;4, ""))</f>
        <v/>
      </c>
      <c r="BD25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59" s="128" t="str">
        <f>IF(Tabelle2[[#This Row],[Spalte49]]&lt;5, 1, IF(Tabelle2[[#This Row],[Spalte49]]&gt;4, ""))</f>
        <v/>
      </c>
      <c r="BF259" s="180">
        <v>16</v>
      </c>
      <c r="BG259" s="181">
        <v>18</v>
      </c>
      <c r="BH259" s="182">
        <v>1.6099537037037037E-2</v>
      </c>
      <c r="BI259" s="181">
        <v>2</v>
      </c>
      <c r="BJ25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59" s="137" t="str">
        <f>IF(Tabelle2[[#This Row],[Spalte60]]&lt;5, 1, IF(Tabelle2[[#This Row],[Spalte60]]&gt;4, ""))</f>
        <v/>
      </c>
      <c r="BP25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59" s="65" t="str">
        <f>IF(Tabelle2[[#This Row],[Spalte66]]&lt;5, 1, IF(Tabelle2[[#This Row],[Spalte66]]&gt;4, ""))</f>
        <v/>
      </c>
      <c r="BR259" s="190"/>
      <c r="BV25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59" s="192" t="str">
        <f>IF(Tabelle2[[#This Row],[Spalte72]]&lt;5, 1, IF(Tabelle2[[#This Row],[Spalte72]]&gt;4, ""))</f>
        <v/>
      </c>
      <c r="CB25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59" s="80" t="str">
        <f>IF(Tabelle2[[#This Row],[Spalte78]]&lt;5, 1, IF(Tabelle2[[#This Row],[Spalte78]]&gt;4, ""))</f>
        <v/>
      </c>
      <c r="CH25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59" s="221" t="str">
        <f>IF(Tabelle2[[#This Row],[Spalte84]]&lt;5, 1, IF(Tabelle2[[#This Row],[Spalte84]]&gt;4, ""))</f>
        <v/>
      </c>
    </row>
    <row r="260" spans="1:87" x14ac:dyDescent="0.2">
      <c r="A260" t="s">
        <v>835</v>
      </c>
      <c r="B260" s="89" t="s">
        <v>927</v>
      </c>
      <c r="C26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26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1.6863425925925928E-2</v>
      </c>
      <c r="F260" s="9">
        <f>Tabelle2[[#This Row],[Spalte4]]/Tabelle2[[#This Row],[Spalte3]]</f>
        <v>1.6863425925925928E-2</v>
      </c>
      <c r="G26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6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0" s="44" t="str">
        <f>IF(Tabelle2[[#This Row],[Spalte11]]&lt;5, 1, IF(Tabelle2[[#This Row],[Spalte11]]&gt;4, ""))</f>
        <v/>
      </c>
      <c r="T26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0" s="40" t="str">
        <f>IF(Tabelle2[[#This Row],[Spalte6]]&lt;5, 1, IF(Tabelle2[[#This Row],[Spalte6]]&gt;4, ""))</f>
        <v/>
      </c>
      <c r="Z26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0" s="65" t="str">
        <f>IF(Tabelle2[[#This Row],[Spalte17]]&lt;5, 1, IF(Tabelle2[[#This Row],[Spalte17]]&gt;4, ""))</f>
        <v/>
      </c>
      <c r="AF26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0" s="80" t="str">
        <f>IF(Tabelle2[[#This Row],[Spalte25]]&lt;5, 1, IF(Tabelle2[[#This Row],[Spalte25]]&gt;4, ""))</f>
        <v/>
      </c>
      <c r="AL26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0" s="155" t="str">
        <f>IF(Tabelle2[[#This Row],[Spalte31]]&lt;5, 1, IF(Tabelle2[[#This Row],[Spalte31]]&gt;4, ""))</f>
        <v/>
      </c>
      <c r="AR26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0" s="112" t="str">
        <f>IF(Tabelle2[[#This Row],[Spalte37]]&lt;5, 1, IF(Tabelle2[[#This Row],[Spalte37]]&gt;4, ""))</f>
        <v/>
      </c>
      <c r="AT260" s="161">
        <v>4</v>
      </c>
      <c r="AU260" s="156">
        <v>9</v>
      </c>
      <c r="AV260" s="157">
        <v>1.6863425925925928E-2</v>
      </c>
      <c r="AW260" s="156">
        <v>1</v>
      </c>
      <c r="AX26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0" s="120" t="str">
        <f>IF(Tabelle2[[#This Row],[Spalte43]]&lt;5, 1, IF(Tabelle2[[#This Row],[Spalte43]]&gt;4, ""))</f>
        <v/>
      </c>
      <c r="BA260" s="159"/>
      <c r="BD26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0" s="128" t="str">
        <f>IF(Tabelle2[[#This Row],[Spalte49]]&lt;5, 1, IF(Tabelle2[[#This Row],[Spalte49]]&gt;4, ""))</f>
        <v/>
      </c>
      <c r="BJ26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0" s="137" t="str">
        <f>IF(Tabelle2[[#This Row],[Spalte60]]&lt;5, 1, IF(Tabelle2[[#This Row],[Spalte60]]&gt;4, ""))</f>
        <v/>
      </c>
      <c r="BP26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0" s="65" t="str">
        <f>IF(Tabelle2[[#This Row],[Spalte66]]&lt;5, 1, IF(Tabelle2[[#This Row],[Spalte66]]&gt;4, ""))</f>
        <v/>
      </c>
      <c r="BR260" s="190"/>
      <c r="BV26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0" s="192" t="str">
        <f>IF(Tabelle2[[#This Row],[Spalte72]]&lt;5, 1, IF(Tabelle2[[#This Row],[Spalte72]]&gt;4, ""))</f>
        <v/>
      </c>
      <c r="CB26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0" s="80" t="str">
        <f>IF(Tabelle2[[#This Row],[Spalte78]]&lt;5, 1, IF(Tabelle2[[#This Row],[Spalte78]]&gt;4, ""))</f>
        <v/>
      </c>
      <c r="CH26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0" s="221" t="str">
        <f>IF(Tabelle2[[#This Row],[Spalte84]]&lt;5, 1, IF(Tabelle2[[#This Row],[Spalte84]]&gt;4, ""))</f>
        <v/>
      </c>
    </row>
    <row r="261" spans="1:87" x14ac:dyDescent="0.2">
      <c r="A261" t="s">
        <v>835</v>
      </c>
      <c r="B261" s="89" t="s">
        <v>1074</v>
      </c>
      <c r="C261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1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26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1.40625E-2</v>
      </c>
      <c r="F261" s="9">
        <f>Tabelle2[[#This Row],[Spalte4]]/Tabelle2[[#This Row],[Spalte3]]</f>
        <v>1.40625E-2</v>
      </c>
      <c r="G26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6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1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1" s="196" t="str">
        <f>IF(Tabelle2[[#This Row],[Spalte11]]&lt;5, 1, IF(Tabelle2[[#This Row],[Spalte11]]&gt;4, ""))</f>
        <v/>
      </c>
      <c r="T261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1" s="198" t="str">
        <f>IF(Tabelle2[[#This Row],[Spalte6]]&lt;5, 1, IF(Tabelle2[[#This Row],[Spalte6]]&gt;4, ""))</f>
        <v/>
      </c>
      <c r="Z261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1" s="199" t="str">
        <f>IF(Tabelle2[[#This Row],[Spalte17]]&lt;5, 1, IF(Tabelle2[[#This Row],[Spalte17]]&gt;4, ""))</f>
        <v/>
      </c>
      <c r="AF261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1" s="200" t="str">
        <f>IF(Tabelle2[[#This Row],[Spalte25]]&lt;5, 1, IF(Tabelle2[[#This Row],[Spalte25]]&gt;4, ""))</f>
        <v/>
      </c>
      <c r="AL261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1" s="201" t="str">
        <f>IF(Tabelle2[[#This Row],[Spalte31]]&lt;5, 1, IF(Tabelle2[[#This Row],[Spalte31]]&gt;4, ""))</f>
        <v/>
      </c>
      <c r="AR261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1" s="202" t="str">
        <f>IF(Tabelle2[[#This Row],[Spalte37]]&lt;5, 1, IF(Tabelle2[[#This Row],[Spalte37]]&gt;4, ""))</f>
        <v/>
      </c>
      <c r="AT261" s="158"/>
      <c r="AX261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1" s="203" t="str">
        <f>IF(Tabelle2[[#This Row],[Spalte43]]&lt;5, 1, IF(Tabelle2[[#This Row],[Spalte43]]&gt;4, ""))</f>
        <v/>
      </c>
      <c r="BD261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1" s="204" t="str">
        <f>IF(Tabelle2[[#This Row],[Spalte49]]&lt;5, 1, IF(Tabelle2[[#This Row],[Spalte49]]&gt;4, ""))</f>
        <v/>
      </c>
      <c r="BJ261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1" s="185" t="str">
        <f>IF(Tabelle2[[#This Row],[Spalte60]]&lt;5, 1, IF(Tabelle2[[#This Row],[Spalte60]]&gt;4, ""))</f>
        <v/>
      </c>
      <c r="BP261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1" s="199" t="str">
        <f>IF(Tabelle2[[#This Row],[Spalte66]]&lt;5, 1, IF(Tabelle2[[#This Row],[Spalte66]]&gt;4, ""))</f>
        <v/>
      </c>
      <c r="BR261" s="190"/>
      <c r="BV261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1" s="205" t="str">
        <f>IF(Tabelle2[[#This Row],[Spalte72]]&lt;5, 1, IF(Tabelle2[[#This Row],[Spalte72]]&gt;4, ""))</f>
        <v/>
      </c>
      <c r="BX261" s="84">
        <v>4</v>
      </c>
      <c r="BY261" s="174">
        <v>9</v>
      </c>
      <c r="BZ261" s="85">
        <v>1.40625E-2</v>
      </c>
      <c r="CA261" s="173">
        <v>1</v>
      </c>
      <c r="CB261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1" s="200" t="str">
        <f>IF(Tabelle2[[#This Row],[Spalte78]]&lt;5, 1, IF(Tabelle2[[#This Row],[Spalte78]]&gt;4, ""))</f>
        <v/>
      </c>
      <c r="CH26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1" s="225" t="str">
        <f>IF(Tabelle2[[#This Row],[Spalte84]]&lt;5, 1, IF(Tabelle2[[#This Row],[Spalte84]]&gt;4, ""))</f>
        <v/>
      </c>
    </row>
    <row r="262" spans="1:87" x14ac:dyDescent="0.2">
      <c r="A262" t="s">
        <v>835</v>
      </c>
      <c r="B262" s="89" t="s">
        <v>823</v>
      </c>
      <c r="C26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6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8.1597222222222227E-3</v>
      </c>
      <c r="F262" s="9">
        <f>Tabelle2[[#This Row],[Spalte4]]/Tabelle2[[#This Row],[Spalte3]]</f>
        <v>8.1597222222222227E-3</v>
      </c>
      <c r="G26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6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2" s="44" t="str">
        <f>IF(Tabelle2[[#This Row],[Spalte11]]&lt;5, 1, IF(Tabelle2[[#This Row],[Spalte11]]&gt;4, ""))</f>
        <v/>
      </c>
      <c r="T26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2" s="40" t="str">
        <f>IF(Tabelle2[[#This Row],[Spalte6]]&lt;5, 1, IF(Tabelle2[[#This Row],[Spalte6]]&gt;4, ""))</f>
        <v/>
      </c>
      <c r="V262" s="70">
        <v>47</v>
      </c>
      <c r="W262" s="170">
        <v>44</v>
      </c>
      <c r="X262" s="12">
        <v>8.1597222222222227E-3</v>
      </c>
      <c r="Y262" s="13">
        <v>0</v>
      </c>
      <c r="Z262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9</v>
      </c>
      <c r="AA262" s="65" t="str">
        <f>IF(Tabelle2[[#This Row],[Spalte17]]&lt;5, 1, IF(Tabelle2[[#This Row],[Spalte17]]&gt;4, ""))</f>
        <v/>
      </c>
      <c r="AF26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2" s="80" t="str">
        <f>IF(Tabelle2[[#This Row],[Spalte25]]&lt;5, 1, IF(Tabelle2[[#This Row],[Spalte25]]&gt;4, ""))</f>
        <v/>
      </c>
      <c r="AL26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2" s="155" t="str">
        <f>IF(Tabelle2[[#This Row],[Spalte31]]&lt;5, 1, IF(Tabelle2[[#This Row],[Spalte31]]&gt;4, ""))</f>
        <v/>
      </c>
      <c r="AR26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2" s="112" t="str">
        <f>IF(Tabelle2[[#This Row],[Spalte37]]&lt;5, 1, IF(Tabelle2[[#This Row],[Spalte37]]&gt;4, ""))</f>
        <v/>
      </c>
      <c r="AT262" s="158"/>
      <c r="AX26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2" s="120" t="str">
        <f>IF(Tabelle2[[#This Row],[Spalte43]]&lt;5, 1, IF(Tabelle2[[#This Row],[Spalte43]]&gt;4, ""))</f>
        <v/>
      </c>
      <c r="BD26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2" s="128" t="str">
        <f>IF(Tabelle2[[#This Row],[Spalte49]]&lt;5, 1, IF(Tabelle2[[#This Row],[Spalte49]]&gt;4, ""))</f>
        <v/>
      </c>
      <c r="BJ26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2" s="137" t="str">
        <f>IF(Tabelle2[[#This Row],[Spalte60]]&lt;5, 1, IF(Tabelle2[[#This Row],[Spalte60]]&gt;4, ""))</f>
        <v/>
      </c>
      <c r="BP26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2" s="65" t="str">
        <f>IF(Tabelle2[[#This Row],[Spalte66]]&lt;5, 1, IF(Tabelle2[[#This Row],[Spalte66]]&gt;4, ""))</f>
        <v/>
      </c>
      <c r="BR262" s="190"/>
      <c r="BV26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2" s="192" t="str">
        <f>IF(Tabelle2[[#This Row],[Spalte72]]&lt;5, 1, IF(Tabelle2[[#This Row],[Spalte72]]&gt;4, ""))</f>
        <v/>
      </c>
      <c r="CB26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2" s="80" t="str">
        <f>IF(Tabelle2[[#This Row],[Spalte78]]&lt;5, 1, IF(Tabelle2[[#This Row],[Spalte78]]&gt;4, ""))</f>
        <v/>
      </c>
      <c r="CH26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2" s="221" t="str">
        <f>IF(Tabelle2[[#This Row],[Spalte84]]&lt;5, 1, IF(Tabelle2[[#This Row],[Spalte84]]&gt;4, ""))</f>
        <v/>
      </c>
    </row>
    <row r="263" spans="1:87" x14ac:dyDescent="0.2">
      <c r="A263" t="s">
        <v>835</v>
      </c>
      <c r="B263" s="89" t="s">
        <v>1081</v>
      </c>
      <c r="C26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6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26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1.1655092592592592E-2</v>
      </c>
      <c r="F263" s="9">
        <f>Tabelle2[[#This Row],[Spalte4]]/Tabelle2[[#This Row],[Spalte3]]</f>
        <v>5.8275462962962959E-3</v>
      </c>
      <c r="G26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6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3" s="196" t="str">
        <f>IF(Tabelle2[[#This Row],[Spalte11]]&lt;5, 1, IF(Tabelle2[[#This Row],[Spalte11]]&gt;4, ""))</f>
        <v/>
      </c>
      <c r="T26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3" s="198" t="str">
        <f>IF(Tabelle2[[#This Row],[Spalte6]]&lt;5, 1, IF(Tabelle2[[#This Row],[Spalte6]]&gt;4, ""))</f>
        <v/>
      </c>
      <c r="Z26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3" s="199" t="str">
        <f>IF(Tabelle2[[#This Row],[Spalte17]]&lt;5, 1, IF(Tabelle2[[#This Row],[Spalte17]]&gt;4, ""))</f>
        <v/>
      </c>
      <c r="AF26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3" s="200" t="str">
        <f>IF(Tabelle2[[#This Row],[Spalte25]]&lt;5, 1, IF(Tabelle2[[#This Row],[Spalte25]]&gt;4, ""))</f>
        <v/>
      </c>
      <c r="AL26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3" s="201" t="str">
        <f>IF(Tabelle2[[#This Row],[Spalte31]]&lt;5, 1, IF(Tabelle2[[#This Row],[Spalte31]]&gt;4, ""))</f>
        <v/>
      </c>
      <c r="AR26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3" s="202" t="str">
        <f>IF(Tabelle2[[#This Row],[Spalte37]]&lt;5, 1, IF(Tabelle2[[#This Row],[Spalte37]]&gt;4, ""))</f>
        <v/>
      </c>
      <c r="AT263" s="158"/>
      <c r="AX26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3" s="203" t="str">
        <f>IF(Tabelle2[[#This Row],[Spalte43]]&lt;5, 1, IF(Tabelle2[[#This Row],[Spalte43]]&gt;4, ""))</f>
        <v/>
      </c>
      <c r="BD26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3" s="204" t="str">
        <f>IF(Tabelle2[[#This Row],[Spalte49]]&lt;5, 1, IF(Tabelle2[[#This Row],[Spalte49]]&gt;4, ""))</f>
        <v/>
      </c>
      <c r="BJ26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3" s="185" t="str">
        <f>IF(Tabelle2[[#This Row],[Spalte60]]&lt;5, 1, IF(Tabelle2[[#This Row],[Spalte60]]&gt;4, ""))</f>
        <v/>
      </c>
      <c r="BP26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3" s="199" t="str">
        <f>IF(Tabelle2[[#This Row],[Spalte66]]&lt;5, 1, IF(Tabelle2[[#This Row],[Spalte66]]&gt;4, ""))</f>
        <v/>
      </c>
      <c r="BR263" s="190"/>
      <c r="BV26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3" s="205" t="str">
        <f>IF(Tabelle2[[#This Row],[Spalte72]]&lt;5, 1, IF(Tabelle2[[#This Row],[Spalte72]]&gt;4, ""))</f>
        <v/>
      </c>
      <c r="BX263" s="84">
        <v>15</v>
      </c>
      <c r="BY263" s="174">
        <v>11</v>
      </c>
      <c r="BZ263" s="85">
        <v>4.0625000000000001E-3</v>
      </c>
      <c r="CA263" s="173">
        <v>0</v>
      </c>
      <c r="CB26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3" s="200" t="str">
        <f>IF(Tabelle2[[#This Row],[Spalte78]]&lt;5, 1, IF(Tabelle2[[#This Row],[Spalte78]]&gt;4, ""))</f>
        <v/>
      </c>
      <c r="CD263" s="229">
        <v>18</v>
      </c>
      <c r="CE263" s="226">
        <v>14</v>
      </c>
      <c r="CF263" s="227">
        <v>7.5925925925925926E-3</v>
      </c>
      <c r="CG263" s="226">
        <v>1</v>
      </c>
      <c r="CH26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3" s="225" t="str">
        <f>IF(Tabelle2[[#This Row],[Spalte84]]&lt;5, 1, IF(Tabelle2[[#This Row],[Spalte84]]&gt;4, ""))</f>
        <v/>
      </c>
    </row>
    <row r="264" spans="1:87" x14ac:dyDescent="0.2">
      <c r="A264" t="s">
        <v>835</v>
      </c>
      <c r="B264" s="89" t="s">
        <v>820</v>
      </c>
      <c r="C26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6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5.7060185185185183E-3</v>
      </c>
      <c r="F264" s="9">
        <f>Tabelle2[[#This Row],[Spalte4]]/Tabelle2[[#This Row],[Spalte3]]</f>
        <v>5.7060185185185183E-3</v>
      </c>
      <c r="G26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4" s="44" t="str">
        <f>IF(Tabelle2[[#This Row],[Spalte11]]&lt;5, 1, IF(Tabelle2[[#This Row],[Spalte11]]&gt;4, ""))</f>
        <v/>
      </c>
      <c r="T26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4" s="40" t="str">
        <f>IF(Tabelle2[[#This Row],[Spalte6]]&lt;5, 1, IF(Tabelle2[[#This Row],[Spalte6]]&gt;4, ""))</f>
        <v/>
      </c>
      <c r="V264" s="70">
        <v>41</v>
      </c>
      <c r="W264" s="13">
        <v>36</v>
      </c>
      <c r="X264" s="12">
        <v>5.7060185185185183E-3</v>
      </c>
      <c r="Y264" s="13">
        <v>0</v>
      </c>
      <c r="Z26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4" s="65" t="str">
        <f>IF(Tabelle2[[#This Row],[Spalte17]]&lt;5, 1, IF(Tabelle2[[#This Row],[Spalte17]]&gt;4, ""))</f>
        <v/>
      </c>
      <c r="AF26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4" s="80" t="str">
        <f>IF(Tabelle2[[#This Row],[Spalte25]]&lt;5, 1, IF(Tabelle2[[#This Row],[Spalte25]]&gt;4, ""))</f>
        <v/>
      </c>
      <c r="AL26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4" s="155" t="str">
        <f>IF(Tabelle2[[#This Row],[Spalte31]]&lt;5, 1, IF(Tabelle2[[#This Row],[Spalte31]]&gt;4, ""))</f>
        <v/>
      </c>
      <c r="AR26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4" s="112" t="str">
        <f>IF(Tabelle2[[#This Row],[Spalte37]]&lt;5, 1, IF(Tabelle2[[#This Row],[Spalte37]]&gt;4, ""))</f>
        <v/>
      </c>
      <c r="AT264" s="158"/>
      <c r="AX26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4" s="120" t="str">
        <f>IF(Tabelle2[[#This Row],[Spalte43]]&lt;5, 1, IF(Tabelle2[[#This Row],[Spalte43]]&gt;4, ""))</f>
        <v/>
      </c>
      <c r="BD26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4" s="128" t="str">
        <f>IF(Tabelle2[[#This Row],[Spalte49]]&lt;5, 1, IF(Tabelle2[[#This Row],[Spalte49]]&gt;4, ""))</f>
        <v/>
      </c>
      <c r="BJ26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4" s="137" t="str">
        <f>IF(Tabelle2[[#This Row],[Spalte60]]&lt;5, 1, IF(Tabelle2[[#This Row],[Spalte60]]&gt;4, ""))</f>
        <v/>
      </c>
      <c r="BP26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4" s="65" t="str">
        <f>IF(Tabelle2[[#This Row],[Spalte66]]&lt;5, 1, IF(Tabelle2[[#This Row],[Spalte66]]&gt;4, ""))</f>
        <v/>
      </c>
      <c r="BR264" s="190"/>
      <c r="BV26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4" s="192" t="str">
        <f>IF(Tabelle2[[#This Row],[Spalte72]]&lt;5, 1, IF(Tabelle2[[#This Row],[Spalte72]]&gt;4, ""))</f>
        <v/>
      </c>
      <c r="CB26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4" s="80" t="str">
        <f>IF(Tabelle2[[#This Row],[Spalte78]]&lt;5, 1, IF(Tabelle2[[#This Row],[Spalte78]]&gt;4, ""))</f>
        <v/>
      </c>
      <c r="CH26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4" s="221" t="str">
        <f>IF(Tabelle2[[#This Row],[Spalte84]]&lt;5, 1, IF(Tabelle2[[#This Row],[Spalte84]]&gt;4, ""))</f>
        <v/>
      </c>
    </row>
    <row r="265" spans="1:87" x14ac:dyDescent="0.2">
      <c r="A265" s="6" t="s">
        <v>835</v>
      </c>
      <c r="B265" s="89" t="s">
        <v>855</v>
      </c>
      <c r="C26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6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6.2615740740740748E-3</v>
      </c>
      <c r="F265" s="9">
        <f>Tabelle2[[#This Row],[Spalte4]]/Tabelle2[[#This Row],[Spalte3]]</f>
        <v>6.2615740740740748E-3</v>
      </c>
      <c r="G26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5" s="44" t="str">
        <f>IF(Tabelle2[[#This Row],[Spalte11]]&lt;5, 1, IF(Tabelle2[[#This Row],[Spalte11]]&gt;4, ""))</f>
        <v/>
      </c>
      <c r="T26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5" s="40" t="str">
        <f>IF(Tabelle2[[#This Row],[Spalte6]]&lt;5, 1, IF(Tabelle2[[#This Row],[Spalte6]]&gt;4, ""))</f>
        <v/>
      </c>
      <c r="Z26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5" s="65" t="str">
        <f>IF(Tabelle2[[#This Row],[Spalte17]]&lt;5, 1, IF(Tabelle2[[#This Row],[Spalte17]]&gt;4, ""))</f>
        <v/>
      </c>
      <c r="AB265" s="84" t="s">
        <v>982</v>
      </c>
      <c r="AC265" s="173">
        <v>10</v>
      </c>
      <c r="AD265" s="85">
        <v>6.2615740740740748E-3</v>
      </c>
      <c r="AE265" s="86">
        <v>0</v>
      </c>
      <c r="AF26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5" s="80" t="str">
        <f>IF(Tabelle2[[#This Row],[Spalte25]]&lt;5, 1, IF(Tabelle2[[#This Row],[Spalte25]]&gt;4, ""))</f>
        <v/>
      </c>
      <c r="AL26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5" s="155" t="str">
        <f>IF(Tabelle2[[#This Row],[Spalte31]]&lt;5, 1, IF(Tabelle2[[#This Row],[Spalte31]]&gt;4, ""))</f>
        <v/>
      </c>
      <c r="AR26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5" s="112" t="str">
        <f>IF(Tabelle2[[#This Row],[Spalte37]]&lt;5, 1, IF(Tabelle2[[#This Row],[Spalte37]]&gt;4, ""))</f>
        <v/>
      </c>
      <c r="AT265" s="158"/>
      <c r="AX26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5" s="120" t="str">
        <f>IF(Tabelle2[[#This Row],[Spalte43]]&lt;5, 1, IF(Tabelle2[[#This Row],[Spalte43]]&gt;4, ""))</f>
        <v/>
      </c>
      <c r="BD26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5" s="128" t="str">
        <f>IF(Tabelle2[[#This Row],[Spalte49]]&lt;5, 1, IF(Tabelle2[[#This Row],[Spalte49]]&gt;4, ""))</f>
        <v/>
      </c>
      <c r="BJ26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5" s="137" t="str">
        <f>IF(Tabelle2[[#This Row],[Spalte60]]&lt;5, 1, IF(Tabelle2[[#This Row],[Spalte60]]&gt;4, ""))</f>
        <v/>
      </c>
      <c r="BP26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5" s="65" t="str">
        <f>IF(Tabelle2[[#This Row],[Spalte66]]&lt;5, 1, IF(Tabelle2[[#This Row],[Spalte66]]&gt;4, ""))</f>
        <v/>
      </c>
      <c r="BR265" s="190"/>
      <c r="BV26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5" s="192" t="str">
        <f>IF(Tabelle2[[#This Row],[Spalte72]]&lt;5, 1, IF(Tabelle2[[#This Row],[Spalte72]]&gt;4, ""))</f>
        <v/>
      </c>
      <c r="CB26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5" s="80" t="str">
        <f>IF(Tabelle2[[#This Row],[Spalte78]]&lt;5, 1, IF(Tabelle2[[#This Row],[Spalte78]]&gt;4, ""))</f>
        <v/>
      </c>
      <c r="CH26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5" s="221" t="str">
        <f>IF(Tabelle2[[#This Row],[Spalte84]]&lt;5, 1, IF(Tabelle2[[#This Row],[Spalte84]]&gt;4, ""))</f>
        <v/>
      </c>
    </row>
    <row r="266" spans="1:87" x14ac:dyDescent="0.2">
      <c r="A266" t="s">
        <v>835</v>
      </c>
      <c r="B266" s="89" t="s">
        <v>864</v>
      </c>
      <c r="C26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6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1.8518518518518517E-3</v>
      </c>
      <c r="F266" s="9">
        <f>Tabelle2[[#This Row],[Spalte4]]/Tabelle2[[#This Row],[Spalte3]]</f>
        <v>1.8518518518518517E-3</v>
      </c>
      <c r="G26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6" s="44" t="str">
        <f>IF(Tabelle2[[#This Row],[Spalte11]]&lt;5, 1, IF(Tabelle2[[#This Row],[Spalte11]]&gt;4, ""))</f>
        <v/>
      </c>
      <c r="T266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6" s="40" t="str">
        <f>IF(Tabelle2[[#This Row],[Spalte6]]&lt;5, 1, IF(Tabelle2[[#This Row],[Spalte6]]&gt;4, ""))</f>
        <v/>
      </c>
      <c r="Z26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6" s="65" t="str">
        <f>IF(Tabelle2[[#This Row],[Spalte17]]&lt;5, 1, IF(Tabelle2[[#This Row],[Spalte17]]&gt;4, ""))</f>
        <v/>
      </c>
      <c r="AB266" s="84" t="s">
        <v>1004</v>
      </c>
      <c r="AC266" s="173">
        <v>5</v>
      </c>
      <c r="AD266" s="85">
        <v>1.8518518518518517E-3</v>
      </c>
      <c r="AE266" s="86">
        <v>0</v>
      </c>
      <c r="AF26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6" s="80" t="str">
        <f>IF(Tabelle2[[#This Row],[Spalte25]]&lt;5, 1, IF(Tabelle2[[#This Row],[Spalte25]]&gt;4, ""))</f>
        <v/>
      </c>
      <c r="AL26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6" s="155" t="str">
        <f>IF(Tabelle2[[#This Row],[Spalte31]]&lt;5, 1, IF(Tabelle2[[#This Row],[Spalte31]]&gt;4, ""))</f>
        <v/>
      </c>
      <c r="AR26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6" s="112" t="str">
        <f>IF(Tabelle2[[#This Row],[Spalte37]]&lt;5, 1, IF(Tabelle2[[#This Row],[Spalte37]]&gt;4, ""))</f>
        <v/>
      </c>
      <c r="AT266" s="158"/>
      <c r="AX26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6" s="120" t="str">
        <f>IF(Tabelle2[[#This Row],[Spalte43]]&lt;5, 1, IF(Tabelle2[[#This Row],[Spalte43]]&gt;4, ""))</f>
        <v/>
      </c>
      <c r="BD26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6" s="128" t="str">
        <f>IF(Tabelle2[[#This Row],[Spalte49]]&lt;5, 1, IF(Tabelle2[[#This Row],[Spalte49]]&gt;4, ""))</f>
        <v/>
      </c>
      <c r="BJ26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6" s="137" t="str">
        <f>IF(Tabelle2[[#This Row],[Spalte60]]&lt;5, 1, IF(Tabelle2[[#This Row],[Spalte60]]&gt;4, ""))</f>
        <v/>
      </c>
      <c r="BP26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6" s="65" t="str">
        <f>IF(Tabelle2[[#This Row],[Spalte66]]&lt;5, 1, IF(Tabelle2[[#This Row],[Spalte66]]&gt;4, ""))</f>
        <v/>
      </c>
      <c r="BR266" s="190"/>
      <c r="BV26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6" s="192" t="str">
        <f>IF(Tabelle2[[#This Row],[Spalte72]]&lt;5, 1, IF(Tabelle2[[#This Row],[Spalte72]]&gt;4, ""))</f>
        <v/>
      </c>
      <c r="CB26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6" s="80" t="str">
        <f>IF(Tabelle2[[#This Row],[Spalte78]]&lt;5, 1, IF(Tabelle2[[#This Row],[Spalte78]]&gt;4, ""))</f>
        <v/>
      </c>
      <c r="CH26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6" s="221" t="str">
        <f>IF(Tabelle2[[#This Row],[Spalte84]]&lt;5, 1, IF(Tabelle2[[#This Row],[Spalte84]]&gt;4, ""))</f>
        <v/>
      </c>
    </row>
    <row r="267" spans="1:87" x14ac:dyDescent="0.2">
      <c r="A267" t="s">
        <v>835</v>
      </c>
      <c r="B267" s="89" t="s">
        <v>817</v>
      </c>
      <c r="C26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26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6.9675925925925929E-3</v>
      </c>
      <c r="F267" s="9">
        <f>Tabelle2[[#This Row],[Spalte4]]/Tabelle2[[#This Row],[Spalte3]]</f>
        <v>6.9675925925925929E-3</v>
      </c>
      <c r="G26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7" s="44" t="str">
        <f>IF(Tabelle2[[#This Row],[Spalte11]]&lt;5, 1, IF(Tabelle2[[#This Row],[Spalte11]]&gt;4, ""))</f>
        <v/>
      </c>
      <c r="T26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7" s="40" t="str">
        <f>IF(Tabelle2[[#This Row],[Spalte6]]&lt;5, 1, IF(Tabelle2[[#This Row],[Spalte6]]&gt;4, ""))</f>
        <v/>
      </c>
      <c r="V267" s="70">
        <v>37</v>
      </c>
      <c r="W267" s="170">
        <v>34</v>
      </c>
      <c r="X267" s="12">
        <v>6.9675925925925929E-3</v>
      </c>
      <c r="Y267" s="13">
        <v>0</v>
      </c>
      <c r="Z26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7" s="65" t="str">
        <f>IF(Tabelle2[[#This Row],[Spalte17]]&lt;5, 1, IF(Tabelle2[[#This Row],[Spalte17]]&gt;4, ""))</f>
        <v/>
      </c>
      <c r="AF26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7" s="80" t="str">
        <f>IF(Tabelle2[[#This Row],[Spalte25]]&lt;5, 1, IF(Tabelle2[[#This Row],[Spalte25]]&gt;4, ""))</f>
        <v/>
      </c>
      <c r="AL26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7" s="155" t="str">
        <f>IF(Tabelle2[[#This Row],[Spalte31]]&lt;5, 1, IF(Tabelle2[[#This Row],[Spalte31]]&gt;4, ""))</f>
        <v/>
      </c>
      <c r="AR26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7" s="112" t="str">
        <f>IF(Tabelle2[[#This Row],[Spalte37]]&lt;5, 1, IF(Tabelle2[[#This Row],[Spalte37]]&gt;4, ""))</f>
        <v/>
      </c>
      <c r="AT267" s="158"/>
      <c r="AX26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7" s="120" t="str">
        <f>IF(Tabelle2[[#This Row],[Spalte43]]&lt;5, 1, IF(Tabelle2[[#This Row],[Spalte43]]&gt;4, ""))</f>
        <v/>
      </c>
      <c r="BD26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7" s="128" t="str">
        <f>IF(Tabelle2[[#This Row],[Spalte49]]&lt;5, 1, IF(Tabelle2[[#This Row],[Spalte49]]&gt;4, ""))</f>
        <v/>
      </c>
      <c r="BJ26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7" s="137" t="str">
        <f>IF(Tabelle2[[#This Row],[Spalte60]]&lt;5, 1, IF(Tabelle2[[#This Row],[Spalte60]]&gt;4, ""))</f>
        <v/>
      </c>
      <c r="BP26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7" s="65" t="str">
        <f>IF(Tabelle2[[#This Row],[Spalte66]]&lt;5, 1, IF(Tabelle2[[#This Row],[Spalte66]]&gt;4, ""))</f>
        <v/>
      </c>
      <c r="BR267" s="190"/>
      <c r="BV26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7" s="192" t="str">
        <f>IF(Tabelle2[[#This Row],[Spalte72]]&lt;5, 1, IF(Tabelle2[[#This Row],[Spalte72]]&gt;4, ""))</f>
        <v/>
      </c>
      <c r="CB26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7" s="80" t="str">
        <f>IF(Tabelle2[[#This Row],[Spalte78]]&lt;5, 1, IF(Tabelle2[[#This Row],[Spalte78]]&gt;4, ""))</f>
        <v/>
      </c>
      <c r="CH26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7" s="221" t="str">
        <f>IF(Tabelle2[[#This Row],[Spalte84]]&lt;5, 1, IF(Tabelle2[[#This Row],[Spalte84]]&gt;4, ""))</f>
        <v/>
      </c>
    </row>
    <row r="268" spans="1:87" x14ac:dyDescent="0.2">
      <c r="A268" t="s">
        <v>835</v>
      </c>
      <c r="B268" s="89" t="s">
        <v>936</v>
      </c>
      <c r="C26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6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26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1.4247685185185184E-2</v>
      </c>
      <c r="F268" s="9">
        <f>Tabelle2[[#This Row],[Spalte4]]/Tabelle2[[#This Row],[Spalte3]]</f>
        <v>1.4247685185185184E-2</v>
      </c>
      <c r="G268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68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68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6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8" s="44" t="str">
        <f>IF(Tabelle2[[#This Row],[Spalte11]]&lt;5, 1, IF(Tabelle2[[#This Row],[Spalte11]]&gt;4, ""))</f>
        <v/>
      </c>
      <c r="T26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8" s="40" t="str">
        <f>IF(Tabelle2[[#This Row],[Spalte6]]&lt;5, 1, IF(Tabelle2[[#This Row],[Spalte6]]&gt;4, ""))</f>
        <v/>
      </c>
      <c r="Z26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8" s="65" t="str">
        <f>IF(Tabelle2[[#This Row],[Spalte17]]&lt;5, 1, IF(Tabelle2[[#This Row],[Spalte17]]&gt;4, ""))</f>
        <v/>
      </c>
      <c r="AF26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8" s="80" t="str">
        <f>IF(Tabelle2[[#This Row],[Spalte25]]&lt;5, 1, IF(Tabelle2[[#This Row],[Spalte25]]&gt;4, ""))</f>
        <v/>
      </c>
      <c r="AL26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8" s="155" t="str">
        <f>IF(Tabelle2[[#This Row],[Spalte31]]&lt;5, 1, IF(Tabelle2[[#This Row],[Spalte31]]&gt;4, ""))</f>
        <v/>
      </c>
      <c r="AR26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8" s="112" t="str">
        <f>IF(Tabelle2[[#This Row],[Spalte37]]&lt;5, 1, IF(Tabelle2[[#This Row],[Spalte37]]&gt;4, ""))</f>
        <v/>
      </c>
      <c r="AT268" s="161">
        <v>17</v>
      </c>
      <c r="AU268" s="156">
        <v>20</v>
      </c>
      <c r="AV268" s="157">
        <v>1.4247685185185184E-2</v>
      </c>
      <c r="AW268" s="156">
        <v>0</v>
      </c>
      <c r="AX26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8" s="120" t="str">
        <f>IF(Tabelle2[[#This Row],[Spalte43]]&lt;5, 1, IF(Tabelle2[[#This Row],[Spalte43]]&gt;4, ""))</f>
        <v/>
      </c>
      <c r="BD26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8" s="128" t="str">
        <f>IF(Tabelle2[[#This Row],[Spalte49]]&lt;5, 1, IF(Tabelle2[[#This Row],[Spalte49]]&gt;4, ""))</f>
        <v/>
      </c>
      <c r="BJ26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8" s="137" t="str">
        <f>IF(Tabelle2[[#This Row],[Spalte60]]&lt;5, 1, IF(Tabelle2[[#This Row],[Spalte60]]&gt;4, ""))</f>
        <v/>
      </c>
      <c r="BP26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8" s="65" t="str">
        <f>IF(Tabelle2[[#This Row],[Spalte66]]&lt;5, 1, IF(Tabelle2[[#This Row],[Spalte66]]&gt;4, ""))</f>
        <v/>
      </c>
      <c r="BR268" s="190"/>
      <c r="BV26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8" s="192" t="str">
        <f>IF(Tabelle2[[#This Row],[Spalte72]]&lt;5, 1, IF(Tabelle2[[#This Row],[Spalte72]]&gt;4, ""))</f>
        <v/>
      </c>
      <c r="CB26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68" s="80" t="str">
        <f>IF(Tabelle2[[#This Row],[Spalte78]]&lt;5, 1, IF(Tabelle2[[#This Row],[Spalte78]]&gt;4, ""))</f>
        <v/>
      </c>
      <c r="CH26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68" s="221" t="str">
        <f>IF(Tabelle2[[#This Row],[Spalte84]]&lt;5, 1, IF(Tabelle2[[#This Row],[Spalte84]]&gt;4, ""))</f>
        <v/>
      </c>
    </row>
    <row r="269" spans="1:87" x14ac:dyDescent="0.2">
      <c r="A269" t="s">
        <v>835</v>
      </c>
      <c r="B269" s="89" t="s">
        <v>1075</v>
      </c>
      <c r="C26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6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26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2.6296296296296297E-2</v>
      </c>
      <c r="F269" s="9">
        <f>Tabelle2[[#This Row],[Spalte4]]/Tabelle2[[#This Row],[Spalte3]]</f>
        <v>1.3148148148148148E-2</v>
      </c>
      <c r="G26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6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6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2</v>
      </c>
      <c r="N269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69" s="196" t="str">
        <f>IF(Tabelle2[[#This Row],[Spalte11]]&lt;5, 1, IF(Tabelle2[[#This Row],[Spalte11]]&gt;4, ""))</f>
        <v/>
      </c>
      <c r="T269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69" s="198" t="str">
        <f>IF(Tabelle2[[#This Row],[Spalte6]]&lt;5, 1, IF(Tabelle2[[#This Row],[Spalte6]]&gt;4, ""))</f>
        <v/>
      </c>
      <c r="Z269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69" s="199" t="str">
        <f>IF(Tabelle2[[#This Row],[Spalte17]]&lt;5, 1, IF(Tabelle2[[#This Row],[Spalte17]]&gt;4, ""))</f>
        <v/>
      </c>
      <c r="AF269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69" s="200" t="str">
        <f>IF(Tabelle2[[#This Row],[Spalte25]]&lt;5, 1, IF(Tabelle2[[#This Row],[Spalte25]]&gt;4, ""))</f>
        <v/>
      </c>
      <c r="AL269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69" s="201" t="str">
        <f>IF(Tabelle2[[#This Row],[Spalte31]]&lt;5, 1, IF(Tabelle2[[#This Row],[Spalte31]]&gt;4, ""))</f>
        <v/>
      </c>
      <c r="AR269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69" s="202" t="str">
        <f>IF(Tabelle2[[#This Row],[Spalte37]]&lt;5, 1, IF(Tabelle2[[#This Row],[Spalte37]]&gt;4, ""))</f>
        <v/>
      </c>
      <c r="AT269" s="158"/>
      <c r="AX269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69" s="203" t="str">
        <f>IF(Tabelle2[[#This Row],[Spalte43]]&lt;5, 1, IF(Tabelle2[[#This Row],[Spalte43]]&gt;4, ""))</f>
        <v/>
      </c>
      <c r="BD269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69" s="204" t="str">
        <f>IF(Tabelle2[[#This Row],[Spalte49]]&lt;5, 1, IF(Tabelle2[[#This Row],[Spalte49]]&gt;4, ""))</f>
        <v/>
      </c>
      <c r="BJ269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69" s="185" t="str">
        <f>IF(Tabelle2[[#This Row],[Spalte60]]&lt;5, 1, IF(Tabelle2[[#This Row],[Spalte60]]&gt;4, ""))</f>
        <v/>
      </c>
      <c r="BP269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69" s="199" t="str">
        <f>IF(Tabelle2[[#This Row],[Spalte66]]&lt;5, 1, IF(Tabelle2[[#This Row],[Spalte66]]&gt;4, ""))</f>
        <v/>
      </c>
      <c r="BR269" s="190"/>
      <c r="BV269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69" s="205" t="str">
        <f>IF(Tabelle2[[#This Row],[Spalte72]]&lt;5, 1, IF(Tabelle2[[#This Row],[Spalte72]]&gt;4, ""))</f>
        <v/>
      </c>
      <c r="BX269" s="84">
        <v>10</v>
      </c>
      <c r="BY269" s="174">
        <v>22</v>
      </c>
      <c r="BZ269" s="85">
        <v>2.0358796296296295E-2</v>
      </c>
      <c r="CA269" s="173">
        <v>2</v>
      </c>
      <c r="CB269" s="79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4</v>
      </c>
      <c r="CC269" s="200">
        <f>IF(Tabelle2[[#This Row],[Spalte78]]&lt;5, 1, IF(Tabelle2[[#This Row],[Spalte78]]&gt;4, ""))</f>
        <v>1</v>
      </c>
      <c r="CD269" s="216">
        <v>33</v>
      </c>
      <c r="CE269" s="230">
        <v>35</v>
      </c>
      <c r="CF269" s="227">
        <v>5.9375000000000001E-3</v>
      </c>
      <c r="CG269" s="230">
        <v>0</v>
      </c>
      <c r="CH269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2</v>
      </c>
      <c r="CI269" s="225">
        <f>IF(Tabelle2[[#This Row],[Spalte84]]&lt;5, 1, IF(Tabelle2[[#This Row],[Spalte84]]&gt;4, ""))</f>
        <v>1</v>
      </c>
    </row>
    <row r="270" spans="1:87" x14ac:dyDescent="0.2">
      <c r="A270" t="s">
        <v>835</v>
      </c>
      <c r="B270" s="88" t="s">
        <v>60</v>
      </c>
      <c r="C27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27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7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7.5347222222222222E-3</v>
      </c>
      <c r="F270" s="9">
        <f>Tabelle2[[#This Row],[Spalte4]]/Tabelle2[[#This Row],[Spalte3]]</f>
        <v>2.5115740740740741E-3</v>
      </c>
      <c r="G27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27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7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J270" s="45">
        <v>28</v>
      </c>
      <c r="K270" s="166">
        <v>29</v>
      </c>
      <c r="L270" s="46">
        <v>6.2731481481481484E-3</v>
      </c>
      <c r="M270" s="30">
        <v>2</v>
      </c>
      <c r="N270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2</v>
      </c>
      <c r="O270" s="44">
        <f>IF(Tabelle2[[#This Row],[Spalte11]]&lt;5, 1, IF(Tabelle2[[#This Row],[Spalte11]]&gt;4, ""))</f>
        <v>1</v>
      </c>
      <c r="P270" s="54">
        <v>7</v>
      </c>
      <c r="Q270" s="31">
        <v>1</v>
      </c>
      <c r="R270" s="33">
        <v>4.8611111111111104E-4</v>
      </c>
      <c r="S270" s="31">
        <v>0</v>
      </c>
      <c r="T27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0" s="50" t="str">
        <f>IF(Tabelle2[[#This Row],[Spalte6]]&lt;5, 1, IF(Tabelle2[[#This Row],[Spalte6]]&gt;4, ""))</f>
        <v/>
      </c>
      <c r="V270" s="70">
        <v>20</v>
      </c>
      <c r="W270" s="13">
        <v>14</v>
      </c>
      <c r="X270" s="12">
        <v>7.7546296296296293E-4</v>
      </c>
      <c r="Y270" s="13">
        <v>0</v>
      </c>
      <c r="Z27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0" s="65" t="str">
        <f>IF(Tabelle2[[#This Row],[Spalte17]]&lt;5, 1, IF(Tabelle2[[#This Row],[Spalte17]]&gt;4, ""))</f>
        <v/>
      </c>
      <c r="AF27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0" s="80" t="str">
        <f>IF(Tabelle2[[#This Row],[Spalte25]]&lt;5, 1, IF(Tabelle2[[#This Row],[Spalte25]]&gt;4, ""))</f>
        <v/>
      </c>
      <c r="AL27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0" s="155" t="str">
        <f>IF(Tabelle2[[#This Row],[Spalte31]]&lt;5, 1, IF(Tabelle2[[#This Row],[Spalte31]]&gt;4, ""))</f>
        <v/>
      </c>
      <c r="AR27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0" s="112" t="str">
        <f>IF(Tabelle2[[#This Row],[Spalte37]]&lt;5, 1, IF(Tabelle2[[#This Row],[Spalte37]]&gt;4, ""))</f>
        <v/>
      </c>
      <c r="AT270" s="158"/>
      <c r="AX27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0" s="120" t="str">
        <f>IF(Tabelle2[[#This Row],[Spalte43]]&lt;5, 1, IF(Tabelle2[[#This Row],[Spalte43]]&gt;4, ""))</f>
        <v/>
      </c>
      <c r="BD27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0" s="128" t="str">
        <f>IF(Tabelle2[[#This Row],[Spalte49]]&lt;5, 1, IF(Tabelle2[[#This Row],[Spalte49]]&gt;4, ""))</f>
        <v/>
      </c>
      <c r="BJ27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0" s="137" t="str">
        <f>IF(Tabelle2[[#This Row],[Spalte60]]&lt;5, 1, IF(Tabelle2[[#This Row],[Spalte60]]&gt;4, ""))</f>
        <v/>
      </c>
      <c r="BP27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0" s="65" t="str">
        <f>IF(Tabelle2[[#This Row],[Spalte66]]&lt;5, 1, IF(Tabelle2[[#This Row],[Spalte66]]&gt;4, ""))</f>
        <v/>
      </c>
      <c r="BV27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0" s="192" t="str">
        <f>IF(Tabelle2[[#This Row],[Spalte72]]&lt;5, 1, IF(Tabelle2[[#This Row],[Spalte72]]&gt;4, ""))</f>
        <v/>
      </c>
      <c r="BX270" s="35"/>
      <c r="CB27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0" s="80" t="str">
        <f>IF(Tabelle2[[#This Row],[Spalte78]]&lt;5, 1, IF(Tabelle2[[#This Row],[Spalte78]]&gt;4, ""))</f>
        <v/>
      </c>
      <c r="CH27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0" s="221" t="str">
        <f>IF(Tabelle2[[#This Row],[Spalte84]]&lt;5, 1, IF(Tabelle2[[#This Row],[Spalte84]]&gt;4, ""))</f>
        <v/>
      </c>
    </row>
    <row r="271" spans="1:87" x14ac:dyDescent="0.2">
      <c r="A271" t="s">
        <v>835</v>
      </c>
      <c r="B271" s="89" t="s">
        <v>1064</v>
      </c>
      <c r="C271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71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BR11</v>
      </c>
      <c r="E27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1.7199074074074071E-2</v>
      </c>
      <c r="F271" s="9">
        <f>Tabelle2[[#This Row],[Spalte4]]/Tabelle2[[#This Row],[Spalte3]]</f>
        <v>1.7199074074074071E-2</v>
      </c>
      <c r="G27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7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1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1" s="196" t="str">
        <f>IF(Tabelle2[[#This Row],[Spalte11]]&lt;5, 1, IF(Tabelle2[[#This Row],[Spalte11]]&gt;4, ""))</f>
        <v/>
      </c>
      <c r="T271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1" s="198" t="str">
        <f>IF(Tabelle2[[#This Row],[Spalte6]]&lt;5, 1, IF(Tabelle2[[#This Row],[Spalte6]]&gt;4, ""))</f>
        <v/>
      </c>
      <c r="Z271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1" s="199" t="str">
        <f>IF(Tabelle2[[#This Row],[Spalte17]]&lt;5, 1, IF(Tabelle2[[#This Row],[Spalte17]]&gt;4, ""))</f>
        <v/>
      </c>
      <c r="AF271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1" s="200" t="str">
        <f>IF(Tabelle2[[#This Row],[Spalte25]]&lt;5, 1, IF(Tabelle2[[#This Row],[Spalte25]]&gt;4, ""))</f>
        <v/>
      </c>
      <c r="AL271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1" s="201" t="str">
        <f>IF(Tabelle2[[#This Row],[Spalte31]]&lt;5, 1, IF(Tabelle2[[#This Row],[Spalte31]]&gt;4, ""))</f>
        <v/>
      </c>
      <c r="AR271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1" s="202" t="str">
        <f>IF(Tabelle2[[#This Row],[Spalte37]]&lt;5, 1, IF(Tabelle2[[#This Row],[Spalte37]]&gt;4, ""))</f>
        <v/>
      </c>
      <c r="AT271" s="158"/>
      <c r="AX271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1" s="203" t="str">
        <f>IF(Tabelle2[[#This Row],[Spalte43]]&lt;5, 1, IF(Tabelle2[[#This Row],[Spalte43]]&gt;4, ""))</f>
        <v/>
      </c>
      <c r="BD271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1" s="204" t="str">
        <f>IF(Tabelle2[[#This Row],[Spalte49]]&lt;5, 1, IF(Tabelle2[[#This Row],[Spalte49]]&gt;4, ""))</f>
        <v/>
      </c>
      <c r="BJ271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1" s="185" t="str">
        <f>IF(Tabelle2[[#This Row],[Spalte60]]&lt;5, 1, IF(Tabelle2[[#This Row],[Spalte60]]&gt;4, ""))</f>
        <v/>
      </c>
      <c r="BP271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1" s="199" t="str">
        <f>IF(Tabelle2[[#This Row],[Spalte66]]&lt;5, 1, IF(Tabelle2[[#This Row],[Spalte66]]&gt;4, ""))</f>
        <v/>
      </c>
      <c r="BR271" s="211">
        <v>5</v>
      </c>
      <c r="BS271" s="209">
        <v>15</v>
      </c>
      <c r="BT271" s="208">
        <v>1.7199074074074071E-2</v>
      </c>
      <c r="BU271" s="209">
        <v>1</v>
      </c>
      <c r="BV271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1" s="205" t="str">
        <f>IF(Tabelle2[[#This Row],[Spalte72]]&lt;5, 1, IF(Tabelle2[[#This Row],[Spalte72]]&gt;4, ""))</f>
        <v/>
      </c>
      <c r="BX271" s="35"/>
      <c r="CB271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1" s="200" t="str">
        <f>IF(Tabelle2[[#This Row],[Spalte78]]&lt;5, 1, IF(Tabelle2[[#This Row],[Spalte78]]&gt;4, ""))</f>
        <v/>
      </c>
      <c r="CH27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1" s="225" t="str">
        <f>IF(Tabelle2[[#This Row],[Spalte84]]&lt;5, 1, IF(Tabelle2[[#This Row],[Spalte84]]&gt;4, ""))</f>
        <v/>
      </c>
    </row>
    <row r="272" spans="1:87" x14ac:dyDescent="0.2">
      <c r="A272" t="s">
        <v>835</v>
      </c>
      <c r="B272" s="89" t="s">
        <v>1024</v>
      </c>
      <c r="C272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72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27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2.4074074074074076E-3</v>
      </c>
      <c r="F272" s="9">
        <f>Tabelle2[[#This Row],[Spalte4]]/Tabelle2[[#This Row],[Spalte3]]</f>
        <v>2.4074074074074076E-3</v>
      </c>
      <c r="G27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7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2" s="44" t="str">
        <f>IF(Tabelle2[[#This Row],[Spalte11]]&lt;5, 1, IF(Tabelle2[[#This Row],[Spalte11]]&gt;4, ""))</f>
        <v/>
      </c>
      <c r="T27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2" s="40" t="str">
        <f>IF(Tabelle2[[#This Row],[Spalte6]]&lt;5, 1, IF(Tabelle2[[#This Row],[Spalte6]]&gt;4, ""))</f>
        <v/>
      </c>
      <c r="Z27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2" s="65" t="str">
        <f>IF(Tabelle2[[#This Row],[Spalte17]]&lt;5, 1, IF(Tabelle2[[#This Row],[Spalte17]]&gt;4, ""))</f>
        <v/>
      </c>
      <c r="AF27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2" s="80" t="str">
        <f>IF(Tabelle2[[#This Row],[Spalte25]]&lt;5, 1, IF(Tabelle2[[#This Row],[Spalte25]]&gt;4, ""))</f>
        <v/>
      </c>
      <c r="AL27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2" s="155" t="str">
        <f>IF(Tabelle2[[#This Row],[Spalte31]]&lt;5, 1, IF(Tabelle2[[#This Row],[Spalte31]]&gt;4, ""))</f>
        <v/>
      </c>
      <c r="AR27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2" s="112" t="str">
        <f>IF(Tabelle2[[#This Row],[Spalte37]]&lt;5, 1, IF(Tabelle2[[#This Row],[Spalte37]]&gt;4, ""))</f>
        <v/>
      </c>
      <c r="AT272" s="158"/>
      <c r="AX27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2" s="120" t="str">
        <f>IF(Tabelle2[[#This Row],[Spalte43]]&lt;5, 1, IF(Tabelle2[[#This Row],[Spalte43]]&gt;4, ""))</f>
        <v/>
      </c>
      <c r="BD27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2" s="128" t="str">
        <f>IF(Tabelle2[[#This Row],[Spalte49]]&lt;5, 1, IF(Tabelle2[[#This Row],[Spalte49]]&gt;4, ""))</f>
        <v/>
      </c>
      <c r="BF272" s="180">
        <v>19</v>
      </c>
      <c r="BG272" s="181">
        <v>7</v>
      </c>
      <c r="BH272" s="182">
        <v>2.4074074074074076E-3</v>
      </c>
      <c r="BI272" s="181">
        <v>0</v>
      </c>
      <c r="BJ27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2" s="137" t="str">
        <f>IF(Tabelle2[[#This Row],[Spalte60]]&lt;5, 1, IF(Tabelle2[[#This Row],[Spalte60]]&gt;4, ""))</f>
        <v/>
      </c>
      <c r="BP27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2" s="65" t="str">
        <f>IF(Tabelle2[[#This Row],[Spalte66]]&lt;5, 1, IF(Tabelle2[[#This Row],[Spalte66]]&gt;4, ""))</f>
        <v/>
      </c>
      <c r="BV27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2" s="192" t="str">
        <f>IF(Tabelle2[[#This Row],[Spalte72]]&lt;5, 1, IF(Tabelle2[[#This Row],[Spalte72]]&gt;4, ""))</f>
        <v/>
      </c>
      <c r="BX272" s="35"/>
      <c r="CB27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2" s="80" t="str">
        <f>IF(Tabelle2[[#This Row],[Spalte78]]&lt;5, 1, IF(Tabelle2[[#This Row],[Spalte78]]&gt;4, ""))</f>
        <v/>
      </c>
      <c r="CH27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2" s="221" t="str">
        <f>IF(Tabelle2[[#This Row],[Spalte84]]&lt;5, 1, IF(Tabelle2[[#This Row],[Spalte84]]&gt;4, ""))</f>
        <v/>
      </c>
    </row>
    <row r="273" spans="1:90" x14ac:dyDescent="0.2">
      <c r="A273" t="s">
        <v>835</v>
      </c>
      <c r="B273" s="89" t="s">
        <v>887</v>
      </c>
      <c r="C27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27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27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5.7928240740740752E-2</v>
      </c>
      <c r="F273" s="9">
        <f>Tabelle2[[#This Row],[Spalte4]]/Tabelle2[[#This Row],[Spalte3]]</f>
        <v>1.4482060185185188E-2</v>
      </c>
      <c r="G27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27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7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27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3" s="44" t="str">
        <f>IF(Tabelle2[[#This Row],[Spalte11]]&lt;5, 1, IF(Tabelle2[[#This Row],[Spalte11]]&gt;4, ""))</f>
        <v/>
      </c>
      <c r="T27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3" s="40" t="str">
        <f>IF(Tabelle2[[#This Row],[Spalte6]]&lt;5, 1, IF(Tabelle2[[#This Row],[Spalte6]]&gt;4, ""))</f>
        <v/>
      </c>
      <c r="Z27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3" s="65" t="str">
        <f>IF(Tabelle2[[#This Row],[Spalte17]]&lt;5, 1, IF(Tabelle2[[#This Row],[Spalte17]]&gt;4, ""))</f>
        <v/>
      </c>
      <c r="AF27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3" s="80" t="str">
        <f>IF(Tabelle2[[#This Row],[Spalte25]]&lt;5, 1, IF(Tabelle2[[#This Row],[Spalte25]]&gt;4, ""))</f>
        <v/>
      </c>
      <c r="AH273" s="106">
        <v>22</v>
      </c>
      <c r="AI273" s="99">
        <v>31</v>
      </c>
      <c r="AJ273" s="100">
        <v>1.5821759259259261E-2</v>
      </c>
      <c r="AK273" s="99">
        <v>4</v>
      </c>
      <c r="AL273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2</v>
      </c>
      <c r="AM273" s="155">
        <f>IF(Tabelle2[[#This Row],[Spalte31]]&lt;5, 1, IF(Tabelle2[[#This Row],[Spalte31]]&gt;4, ""))</f>
        <v>1</v>
      </c>
      <c r="AN273" s="143">
        <v>8</v>
      </c>
      <c r="AO273" s="145">
        <v>26</v>
      </c>
      <c r="AP273" s="144">
        <v>2.8344907407407409E-2</v>
      </c>
      <c r="AQ273" s="145">
        <v>1</v>
      </c>
      <c r="AR273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7</v>
      </c>
      <c r="AS273" s="112" t="str">
        <f>IF(Tabelle2[[#This Row],[Spalte37]]&lt;5, 1, IF(Tabelle2[[#This Row],[Spalte37]]&gt;4, ""))</f>
        <v/>
      </c>
      <c r="AT273" s="161">
        <v>20</v>
      </c>
      <c r="AU273" s="156">
        <v>18</v>
      </c>
      <c r="AV273" s="157">
        <v>9.9884259259259249E-3</v>
      </c>
      <c r="AW273" s="156">
        <v>2</v>
      </c>
      <c r="AX27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3" s="120" t="str">
        <f>IF(Tabelle2[[#This Row],[Spalte43]]&lt;5, 1, IF(Tabelle2[[#This Row],[Spalte43]]&gt;4, ""))</f>
        <v/>
      </c>
      <c r="BD27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3" s="128" t="str">
        <f>IF(Tabelle2[[#This Row],[Spalte49]]&lt;5, 1, IF(Tabelle2[[#This Row],[Spalte49]]&gt;4, ""))</f>
        <v/>
      </c>
      <c r="BJ27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3" s="137" t="str">
        <f>IF(Tabelle2[[#This Row],[Spalte60]]&lt;5, 1, IF(Tabelle2[[#This Row],[Spalte60]]&gt;4, ""))</f>
        <v/>
      </c>
      <c r="BL273" s="70">
        <v>27</v>
      </c>
      <c r="BM273" s="170">
        <v>16</v>
      </c>
      <c r="BN273" s="12">
        <v>3.7731481481481483E-3</v>
      </c>
      <c r="BO273" s="170">
        <v>0</v>
      </c>
      <c r="BP27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3" s="65" t="str">
        <f>IF(Tabelle2[[#This Row],[Spalte66]]&lt;5, 1, IF(Tabelle2[[#This Row],[Spalte66]]&gt;4, ""))</f>
        <v/>
      </c>
      <c r="BV27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3" s="192" t="str">
        <f>IF(Tabelle2[[#This Row],[Spalte72]]&lt;5, 1, IF(Tabelle2[[#This Row],[Spalte72]]&gt;4, ""))</f>
        <v/>
      </c>
      <c r="BX273" s="35"/>
      <c r="CB27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3" s="80" t="str">
        <f>IF(Tabelle2[[#This Row],[Spalte78]]&lt;5, 1, IF(Tabelle2[[#This Row],[Spalte78]]&gt;4, ""))</f>
        <v/>
      </c>
      <c r="CH27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3" s="221" t="str">
        <f>IF(Tabelle2[[#This Row],[Spalte84]]&lt;5, 1, IF(Tabelle2[[#This Row],[Spalte84]]&gt;4, ""))</f>
        <v/>
      </c>
    </row>
    <row r="274" spans="1:90" x14ac:dyDescent="0.2">
      <c r="A274" t="s">
        <v>836</v>
      </c>
      <c r="B274" s="89" t="s">
        <v>1095</v>
      </c>
      <c r="C27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7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27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4.6180555555555558E-3</v>
      </c>
      <c r="F274" s="9">
        <f>Tabelle2[[#This Row],[Spalte4]]/Tabelle2[[#This Row],[Spalte3]]</f>
        <v>4.6180555555555558E-3</v>
      </c>
      <c r="G27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7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4" s="196" t="str">
        <f>IF(Tabelle2[[#This Row],[Spalte11]]&lt;5, 1, IF(Tabelle2[[#This Row],[Spalte11]]&gt;4, ""))</f>
        <v/>
      </c>
      <c r="T27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4" s="198" t="str">
        <f>IF(Tabelle2[[#This Row],[Spalte6]]&lt;5, 1, IF(Tabelle2[[#This Row],[Spalte6]]&gt;4, ""))</f>
        <v/>
      </c>
      <c r="Z27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4" s="199" t="str">
        <f>IF(Tabelle2[[#This Row],[Spalte17]]&lt;5, 1, IF(Tabelle2[[#This Row],[Spalte17]]&gt;4, ""))</f>
        <v/>
      </c>
      <c r="AF27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4" s="200" t="str">
        <f>IF(Tabelle2[[#This Row],[Spalte25]]&lt;5, 1, IF(Tabelle2[[#This Row],[Spalte25]]&gt;4, ""))</f>
        <v/>
      </c>
      <c r="AL27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4" s="201" t="str">
        <f>IF(Tabelle2[[#This Row],[Spalte31]]&lt;5, 1, IF(Tabelle2[[#This Row],[Spalte31]]&gt;4, ""))</f>
        <v/>
      </c>
      <c r="AR27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4" s="202" t="str">
        <f>IF(Tabelle2[[#This Row],[Spalte37]]&lt;5, 1, IF(Tabelle2[[#This Row],[Spalte37]]&gt;4, ""))</f>
        <v/>
      </c>
      <c r="AT274" s="158"/>
      <c r="AX27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4" s="203" t="str">
        <f>IF(Tabelle2[[#This Row],[Spalte43]]&lt;5, 1, IF(Tabelle2[[#This Row],[Spalte43]]&gt;4, ""))</f>
        <v/>
      </c>
      <c r="BD27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4" s="204" t="str">
        <f>IF(Tabelle2[[#This Row],[Spalte49]]&lt;5, 1, IF(Tabelle2[[#This Row],[Spalte49]]&gt;4, ""))</f>
        <v/>
      </c>
      <c r="BJ27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4" s="185" t="str">
        <f>IF(Tabelle2[[#This Row],[Spalte60]]&lt;5, 1, IF(Tabelle2[[#This Row],[Spalte60]]&gt;4, ""))</f>
        <v/>
      </c>
      <c r="BP27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4" s="199" t="str">
        <f>IF(Tabelle2[[#This Row],[Spalte66]]&lt;5, 1, IF(Tabelle2[[#This Row],[Spalte66]]&gt;4, ""))</f>
        <v/>
      </c>
      <c r="BV27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4" s="205" t="str">
        <f>IF(Tabelle2[[#This Row],[Spalte72]]&lt;5, 1, IF(Tabelle2[[#This Row],[Spalte72]]&gt;4, ""))</f>
        <v/>
      </c>
      <c r="BX274" s="35"/>
      <c r="CB27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4" s="200" t="str">
        <f>IF(Tabelle2[[#This Row],[Spalte78]]&lt;5, 1, IF(Tabelle2[[#This Row],[Spalte78]]&gt;4, ""))</f>
        <v/>
      </c>
      <c r="CD274" s="229">
        <v>21</v>
      </c>
      <c r="CE274" s="226">
        <v>15</v>
      </c>
      <c r="CF274" s="227">
        <v>4.6180555555555558E-3</v>
      </c>
      <c r="CG274" s="226">
        <v>0</v>
      </c>
      <c r="CH27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4" s="225" t="str">
        <f>IF(Tabelle2[[#This Row],[Spalte84]]&lt;5, 1, IF(Tabelle2[[#This Row],[Spalte84]]&gt;4, ""))</f>
        <v/>
      </c>
    </row>
    <row r="275" spans="1:90" x14ac:dyDescent="0.2">
      <c r="A275" t="s">
        <v>835</v>
      </c>
      <c r="B275" s="89" t="s">
        <v>917</v>
      </c>
      <c r="C27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7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7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3.8310185185185183E-3</v>
      </c>
      <c r="F275" s="9">
        <f>Tabelle2[[#This Row],[Spalte4]]/Tabelle2[[#This Row],[Spalte3]]</f>
        <v>3.8310185185185183E-3</v>
      </c>
      <c r="G27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7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5" s="44" t="str">
        <f>IF(Tabelle2[[#This Row],[Spalte11]]&lt;5, 1, IF(Tabelle2[[#This Row],[Spalte11]]&gt;4, ""))</f>
        <v/>
      </c>
      <c r="T27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5" s="40" t="str">
        <f>IF(Tabelle2[[#This Row],[Spalte6]]&lt;5, 1, IF(Tabelle2[[#This Row],[Spalte6]]&gt;4, ""))</f>
        <v/>
      </c>
      <c r="Z27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5" s="65" t="str">
        <f>IF(Tabelle2[[#This Row],[Spalte17]]&lt;5, 1, IF(Tabelle2[[#This Row],[Spalte17]]&gt;4, ""))</f>
        <v/>
      </c>
      <c r="AF27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5" s="80" t="str">
        <f>IF(Tabelle2[[#This Row],[Spalte25]]&lt;5, 1, IF(Tabelle2[[#This Row],[Spalte25]]&gt;4, ""))</f>
        <v/>
      </c>
      <c r="AL27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5" s="155" t="str">
        <f>IF(Tabelle2[[#This Row],[Spalte31]]&lt;5, 1, IF(Tabelle2[[#This Row],[Spalte31]]&gt;4, ""))</f>
        <v/>
      </c>
      <c r="AN275" s="143">
        <v>23</v>
      </c>
      <c r="AO275" s="145">
        <v>19</v>
      </c>
      <c r="AP275" s="144">
        <v>3.8310185185185183E-3</v>
      </c>
      <c r="AQ275" s="145">
        <v>1</v>
      </c>
      <c r="AR27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5" s="112" t="str">
        <f>IF(Tabelle2[[#This Row],[Spalte37]]&lt;5, 1, IF(Tabelle2[[#This Row],[Spalte37]]&gt;4, ""))</f>
        <v/>
      </c>
      <c r="AT275" s="158"/>
      <c r="AX27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5" s="120" t="str">
        <f>IF(Tabelle2[[#This Row],[Spalte43]]&lt;5, 1, IF(Tabelle2[[#This Row],[Spalte43]]&gt;4, ""))</f>
        <v/>
      </c>
      <c r="BD27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5" s="128" t="str">
        <f>IF(Tabelle2[[#This Row],[Spalte49]]&lt;5, 1, IF(Tabelle2[[#This Row],[Spalte49]]&gt;4, ""))</f>
        <v/>
      </c>
      <c r="BJ27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5" s="137" t="str">
        <f>IF(Tabelle2[[#This Row],[Spalte60]]&lt;5, 1, IF(Tabelle2[[#This Row],[Spalte60]]&gt;4, ""))</f>
        <v/>
      </c>
      <c r="BP27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5" s="65" t="str">
        <f>IF(Tabelle2[[#This Row],[Spalte66]]&lt;5, 1, IF(Tabelle2[[#This Row],[Spalte66]]&gt;4, ""))</f>
        <v/>
      </c>
      <c r="BV27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5" s="192" t="str">
        <f>IF(Tabelle2[[#This Row],[Spalte72]]&lt;5, 1, IF(Tabelle2[[#This Row],[Spalte72]]&gt;4, ""))</f>
        <v/>
      </c>
      <c r="BX275" s="35"/>
      <c r="CB27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5" s="80" t="str">
        <f>IF(Tabelle2[[#This Row],[Spalte78]]&lt;5, 1, IF(Tabelle2[[#This Row],[Spalte78]]&gt;4, ""))</f>
        <v/>
      </c>
      <c r="CH27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5" s="221" t="str">
        <f>IF(Tabelle2[[#This Row],[Spalte84]]&lt;5, 1, IF(Tabelle2[[#This Row],[Spalte84]]&gt;4, ""))</f>
        <v/>
      </c>
    </row>
    <row r="276" spans="1:90" x14ac:dyDescent="0.2">
      <c r="A276" t="s">
        <v>835</v>
      </c>
      <c r="B276" s="89" t="s">
        <v>1083</v>
      </c>
      <c r="C27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7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27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2.6180555555555554E-2</v>
      </c>
      <c r="F276" s="9">
        <f>Tabelle2[[#This Row],[Spalte4]]/Tabelle2[[#This Row],[Spalte3]]</f>
        <v>1.3090277777777777E-2</v>
      </c>
      <c r="G27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27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27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6" s="196" t="str">
        <f>IF(Tabelle2[[#This Row],[Spalte11]]&lt;5, 1, IF(Tabelle2[[#This Row],[Spalte11]]&gt;4, ""))</f>
        <v/>
      </c>
      <c r="T27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6" s="198" t="str">
        <f>IF(Tabelle2[[#This Row],[Spalte6]]&lt;5, 1, IF(Tabelle2[[#This Row],[Spalte6]]&gt;4, ""))</f>
        <v/>
      </c>
      <c r="Z27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6" s="199" t="str">
        <f>IF(Tabelle2[[#This Row],[Spalte17]]&lt;5, 1, IF(Tabelle2[[#This Row],[Spalte17]]&gt;4, ""))</f>
        <v/>
      </c>
      <c r="AF27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6" s="200" t="str">
        <f>IF(Tabelle2[[#This Row],[Spalte25]]&lt;5, 1, IF(Tabelle2[[#This Row],[Spalte25]]&gt;4, ""))</f>
        <v/>
      </c>
      <c r="AL27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6" s="201" t="str">
        <f>IF(Tabelle2[[#This Row],[Spalte31]]&lt;5, 1, IF(Tabelle2[[#This Row],[Spalte31]]&gt;4, ""))</f>
        <v/>
      </c>
      <c r="AR27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6" s="202" t="str">
        <f>IF(Tabelle2[[#This Row],[Spalte37]]&lt;5, 1, IF(Tabelle2[[#This Row],[Spalte37]]&gt;4, ""))</f>
        <v/>
      </c>
      <c r="AT276" s="158"/>
      <c r="AX27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6" s="203" t="str">
        <f>IF(Tabelle2[[#This Row],[Spalte43]]&lt;5, 1, IF(Tabelle2[[#This Row],[Spalte43]]&gt;4, ""))</f>
        <v/>
      </c>
      <c r="BD27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6" s="204" t="str">
        <f>IF(Tabelle2[[#This Row],[Spalte49]]&lt;5, 1, IF(Tabelle2[[#This Row],[Spalte49]]&gt;4, ""))</f>
        <v/>
      </c>
      <c r="BJ27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6" s="185" t="str">
        <f>IF(Tabelle2[[#This Row],[Spalte60]]&lt;5, 1, IF(Tabelle2[[#This Row],[Spalte60]]&gt;4, ""))</f>
        <v/>
      </c>
      <c r="BP27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6" s="199" t="str">
        <f>IF(Tabelle2[[#This Row],[Spalte66]]&lt;5, 1, IF(Tabelle2[[#This Row],[Spalte66]]&gt;4, ""))</f>
        <v/>
      </c>
      <c r="BV27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6" s="205" t="str">
        <f>IF(Tabelle2[[#This Row],[Spalte72]]&lt;5, 1, IF(Tabelle2[[#This Row],[Spalte72]]&gt;4, ""))</f>
        <v/>
      </c>
      <c r="BX276" s="86">
        <v>19</v>
      </c>
      <c r="BY276" s="174">
        <v>20</v>
      </c>
      <c r="BZ276" s="85">
        <v>8.3796296296296292E-3</v>
      </c>
      <c r="CA276" s="173">
        <v>2</v>
      </c>
      <c r="CB276" s="79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>6</v>
      </c>
      <c r="CC276" s="200" t="str">
        <f>IF(Tabelle2[[#This Row],[Spalte78]]&lt;5, 1, IF(Tabelle2[[#This Row],[Spalte78]]&gt;4, ""))</f>
        <v/>
      </c>
      <c r="CD276" s="229">
        <v>20</v>
      </c>
      <c r="CE276" s="226">
        <v>28</v>
      </c>
      <c r="CF276" s="227">
        <v>1.7800925925925925E-2</v>
      </c>
      <c r="CG276" s="226">
        <v>5</v>
      </c>
      <c r="CH276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9</v>
      </c>
      <c r="CI276" s="225" t="str">
        <f>IF(Tabelle2[[#This Row],[Spalte84]]&lt;5, 1, IF(Tabelle2[[#This Row],[Spalte84]]&gt;4, ""))</f>
        <v/>
      </c>
    </row>
    <row r="277" spans="1:90" x14ac:dyDescent="0.2">
      <c r="A277" t="s">
        <v>835</v>
      </c>
      <c r="B277" s="89" t="s">
        <v>870</v>
      </c>
      <c r="C27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7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7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3.7847222222222223E-3</v>
      </c>
      <c r="F277" s="9">
        <f>Tabelle2[[#This Row],[Spalte4]]/Tabelle2[[#This Row],[Spalte3]]</f>
        <v>1.8923611111111112E-3</v>
      </c>
      <c r="G27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7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7" s="44" t="str">
        <f>IF(Tabelle2[[#This Row],[Spalte11]]&lt;5, 1, IF(Tabelle2[[#This Row],[Spalte11]]&gt;4, ""))</f>
        <v/>
      </c>
      <c r="T27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7" s="40" t="str">
        <f>IF(Tabelle2[[#This Row],[Spalte6]]&lt;5, 1, IF(Tabelle2[[#This Row],[Spalte6]]&gt;4, ""))</f>
        <v/>
      </c>
      <c r="Z27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7" s="65" t="str">
        <f>IF(Tabelle2[[#This Row],[Spalte17]]&lt;5, 1, IF(Tabelle2[[#This Row],[Spalte17]]&gt;4, ""))</f>
        <v/>
      </c>
      <c r="AB277" s="84" t="s">
        <v>980</v>
      </c>
      <c r="AC277" s="173">
        <v>11</v>
      </c>
      <c r="AD277" s="85">
        <v>4.8611111111111104E-4</v>
      </c>
      <c r="AE277" s="86">
        <v>0</v>
      </c>
      <c r="AF27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7" s="80" t="str">
        <f>IF(Tabelle2[[#This Row],[Spalte25]]&lt;5, 1, IF(Tabelle2[[#This Row],[Spalte25]]&gt;4, ""))</f>
        <v/>
      </c>
      <c r="AL27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7" s="155" t="str">
        <f>IF(Tabelle2[[#This Row],[Spalte31]]&lt;5, 1, IF(Tabelle2[[#This Row],[Spalte31]]&gt;4, ""))</f>
        <v/>
      </c>
      <c r="AR27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7" s="112" t="str">
        <f>IF(Tabelle2[[#This Row],[Spalte37]]&lt;5, 1, IF(Tabelle2[[#This Row],[Spalte37]]&gt;4, ""))</f>
        <v/>
      </c>
      <c r="AT277" s="158"/>
      <c r="AX27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7" s="120" t="str">
        <f>IF(Tabelle2[[#This Row],[Spalte43]]&lt;5, 1, IF(Tabelle2[[#This Row],[Spalte43]]&gt;4, ""))</f>
        <v/>
      </c>
      <c r="BD27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7" s="128" t="str">
        <f>IF(Tabelle2[[#This Row],[Spalte49]]&lt;5, 1, IF(Tabelle2[[#This Row],[Spalte49]]&gt;4, ""))</f>
        <v/>
      </c>
      <c r="BJ27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7" s="137" t="str">
        <f>IF(Tabelle2[[#This Row],[Spalte60]]&lt;5, 1, IF(Tabelle2[[#This Row],[Spalte60]]&gt;4, ""))</f>
        <v/>
      </c>
      <c r="BP27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7" s="65" t="str">
        <f>IF(Tabelle2[[#This Row],[Spalte66]]&lt;5, 1, IF(Tabelle2[[#This Row],[Spalte66]]&gt;4, ""))</f>
        <v/>
      </c>
      <c r="BR277" s="211">
        <v>7</v>
      </c>
      <c r="BS277" s="209">
        <v>4</v>
      </c>
      <c r="BT277" s="208">
        <v>3.2986111111111111E-3</v>
      </c>
      <c r="BU277" s="209">
        <v>0</v>
      </c>
      <c r="BV27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7" s="192" t="str">
        <f>IF(Tabelle2[[#This Row],[Spalte72]]&lt;5, 1, IF(Tabelle2[[#This Row],[Spalte72]]&gt;4, ""))</f>
        <v/>
      </c>
      <c r="BX277" s="35"/>
      <c r="CB27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7" s="80" t="str">
        <f>IF(Tabelle2[[#This Row],[Spalte78]]&lt;5, 1, IF(Tabelle2[[#This Row],[Spalte78]]&gt;4, ""))</f>
        <v/>
      </c>
      <c r="CH27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7" s="221" t="str">
        <f>IF(Tabelle2[[#This Row],[Spalte84]]&lt;5, 1, IF(Tabelle2[[#This Row],[Spalte84]]&gt;4, ""))</f>
        <v/>
      </c>
    </row>
    <row r="278" spans="1:90" x14ac:dyDescent="0.2">
      <c r="A278" t="s">
        <v>835</v>
      </c>
      <c r="B278" s="88" t="s">
        <v>50</v>
      </c>
      <c r="C27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7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7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6.8402777777777776E-3</v>
      </c>
      <c r="F278" s="9">
        <f>Tabelle2[[#This Row],[Spalte4]]/Tabelle2[[#This Row],[Spalte3]]</f>
        <v>6.8402777777777776E-3</v>
      </c>
      <c r="G27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27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7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78" s="45">
        <v>18</v>
      </c>
      <c r="K278" s="166">
        <v>23</v>
      </c>
      <c r="L278" s="46">
        <v>6.8402777777777776E-3</v>
      </c>
      <c r="M278" s="30">
        <v>3</v>
      </c>
      <c r="N278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8</v>
      </c>
      <c r="O278" s="44" t="str">
        <f>IF(Tabelle2[[#This Row],[Spalte11]]&lt;5, 1, IF(Tabelle2[[#This Row],[Spalte11]]&gt;4, ""))</f>
        <v/>
      </c>
      <c r="Q278" s="32"/>
      <c r="R278" s="32"/>
      <c r="S278" s="31"/>
      <c r="T278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8" s="56" t="str">
        <f>IF(Tabelle2[[#This Row],[Spalte6]]&lt;5, 1, IF(Tabelle2[[#This Row],[Spalte6]]&gt;4, ""))</f>
        <v/>
      </c>
      <c r="Z27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8" s="65" t="str">
        <f>IF(Tabelle2[[#This Row],[Spalte17]]&lt;5, 1, IF(Tabelle2[[#This Row],[Spalte17]]&gt;4, ""))</f>
        <v/>
      </c>
      <c r="AF27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8" s="80" t="str">
        <f>IF(Tabelle2[[#This Row],[Spalte25]]&lt;5, 1, IF(Tabelle2[[#This Row],[Spalte25]]&gt;4, ""))</f>
        <v/>
      </c>
      <c r="AL27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8" s="155" t="str">
        <f>IF(Tabelle2[[#This Row],[Spalte31]]&lt;5, 1, IF(Tabelle2[[#This Row],[Spalte31]]&gt;4, ""))</f>
        <v/>
      </c>
      <c r="AR27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8" s="112" t="str">
        <f>IF(Tabelle2[[#This Row],[Spalte37]]&lt;5, 1, IF(Tabelle2[[#This Row],[Spalte37]]&gt;4, ""))</f>
        <v/>
      </c>
      <c r="AT278" s="158"/>
      <c r="AX27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8" s="120" t="str">
        <f>IF(Tabelle2[[#This Row],[Spalte43]]&lt;5, 1, IF(Tabelle2[[#This Row],[Spalte43]]&gt;4, ""))</f>
        <v/>
      </c>
      <c r="BD27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8" s="128" t="str">
        <f>IF(Tabelle2[[#This Row],[Spalte49]]&lt;5, 1, IF(Tabelle2[[#This Row],[Spalte49]]&gt;4, ""))</f>
        <v/>
      </c>
      <c r="BJ27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8" s="137" t="str">
        <f>IF(Tabelle2[[#This Row],[Spalte60]]&lt;5, 1, IF(Tabelle2[[#This Row],[Spalte60]]&gt;4, ""))</f>
        <v/>
      </c>
      <c r="BP27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8" s="65" t="str">
        <f>IF(Tabelle2[[#This Row],[Spalte66]]&lt;5, 1, IF(Tabelle2[[#This Row],[Spalte66]]&gt;4, ""))</f>
        <v/>
      </c>
      <c r="BV27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8" s="192" t="str">
        <f>IF(Tabelle2[[#This Row],[Spalte72]]&lt;5, 1, IF(Tabelle2[[#This Row],[Spalte72]]&gt;4, ""))</f>
        <v/>
      </c>
      <c r="BX278" s="35"/>
      <c r="CB27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8" s="80" t="str">
        <f>IF(Tabelle2[[#This Row],[Spalte78]]&lt;5, 1, IF(Tabelle2[[#This Row],[Spalte78]]&gt;4, ""))</f>
        <v/>
      </c>
      <c r="CH27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8" s="221" t="str">
        <f>IF(Tabelle2[[#This Row],[Spalte84]]&lt;5, 1, IF(Tabelle2[[#This Row],[Spalte84]]&gt;4, ""))</f>
        <v/>
      </c>
    </row>
    <row r="279" spans="1:90" x14ac:dyDescent="0.2">
      <c r="A279" t="s">
        <v>835</v>
      </c>
      <c r="B279" s="89" t="s">
        <v>792</v>
      </c>
      <c r="C27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7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7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1.0300925925925926E-3</v>
      </c>
      <c r="F279" s="9">
        <f>Tabelle2[[#This Row],[Spalte4]]/Tabelle2[[#This Row],[Spalte3]]</f>
        <v>1.0300925925925926E-3</v>
      </c>
      <c r="G27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7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7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7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79" s="44" t="str">
        <f>IF(Tabelle2[[#This Row],[Spalte11]]&lt;5, 1, IF(Tabelle2[[#This Row],[Spalte11]]&gt;4, ""))</f>
        <v/>
      </c>
      <c r="P279" s="54">
        <v>32</v>
      </c>
      <c r="Q279" s="168">
        <v>29</v>
      </c>
      <c r="R279" s="33">
        <v>1.0300925925925926E-3</v>
      </c>
      <c r="S279" s="31">
        <v>0</v>
      </c>
      <c r="T279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79" s="50" t="str">
        <f>IF(Tabelle2[[#This Row],[Spalte6]]&lt;5, 1, IF(Tabelle2[[#This Row],[Spalte6]]&gt;4, ""))</f>
        <v/>
      </c>
      <c r="Z27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79" s="65" t="str">
        <f>IF(Tabelle2[[#This Row],[Spalte17]]&lt;5, 1, IF(Tabelle2[[#This Row],[Spalte17]]&gt;4, ""))</f>
        <v/>
      </c>
      <c r="AF27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79" s="80" t="str">
        <f>IF(Tabelle2[[#This Row],[Spalte25]]&lt;5, 1, IF(Tabelle2[[#This Row],[Spalte25]]&gt;4, ""))</f>
        <v/>
      </c>
      <c r="AL27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79" s="155" t="str">
        <f>IF(Tabelle2[[#This Row],[Spalte31]]&lt;5, 1, IF(Tabelle2[[#This Row],[Spalte31]]&gt;4, ""))</f>
        <v/>
      </c>
      <c r="AR27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79" s="112" t="str">
        <f>IF(Tabelle2[[#This Row],[Spalte37]]&lt;5, 1, IF(Tabelle2[[#This Row],[Spalte37]]&gt;4, ""))</f>
        <v/>
      </c>
      <c r="AT279" s="158"/>
      <c r="AX27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79" s="120" t="str">
        <f>IF(Tabelle2[[#This Row],[Spalte43]]&lt;5, 1, IF(Tabelle2[[#This Row],[Spalte43]]&gt;4, ""))</f>
        <v/>
      </c>
      <c r="BD27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79" s="128" t="str">
        <f>IF(Tabelle2[[#This Row],[Spalte49]]&lt;5, 1, IF(Tabelle2[[#This Row],[Spalte49]]&gt;4, ""))</f>
        <v/>
      </c>
      <c r="BJ27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79" s="137" t="str">
        <f>IF(Tabelle2[[#This Row],[Spalte60]]&lt;5, 1, IF(Tabelle2[[#This Row],[Spalte60]]&gt;4, ""))</f>
        <v/>
      </c>
      <c r="BP27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79" s="65" t="str">
        <f>IF(Tabelle2[[#This Row],[Spalte66]]&lt;5, 1, IF(Tabelle2[[#This Row],[Spalte66]]&gt;4, ""))</f>
        <v/>
      </c>
      <c r="BV27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79" s="192" t="str">
        <f>IF(Tabelle2[[#This Row],[Spalte72]]&lt;5, 1, IF(Tabelle2[[#This Row],[Spalte72]]&gt;4, ""))</f>
        <v/>
      </c>
      <c r="BX279" s="35"/>
      <c r="CB27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79" s="80" t="str">
        <f>IF(Tabelle2[[#This Row],[Spalte78]]&lt;5, 1, IF(Tabelle2[[#This Row],[Spalte78]]&gt;4, ""))</f>
        <v/>
      </c>
      <c r="CH27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79" s="221" t="str">
        <f>IF(Tabelle2[[#This Row],[Spalte84]]&lt;5, 1, IF(Tabelle2[[#This Row],[Spalte84]]&gt;4, ""))</f>
        <v/>
      </c>
    </row>
    <row r="280" spans="1:90" x14ac:dyDescent="0.2">
      <c r="A280" t="s">
        <v>835</v>
      </c>
      <c r="B280" s="89" t="s">
        <v>775</v>
      </c>
      <c r="C28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28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8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2.7986111111111114E-2</v>
      </c>
      <c r="F280" s="9">
        <f>Tabelle2[[#This Row],[Spalte4]]/Tabelle2[[#This Row],[Spalte3]]</f>
        <v>9.3287037037037054E-3</v>
      </c>
      <c r="G28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8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0" s="44" t="str">
        <f>IF(Tabelle2[[#This Row],[Spalte11]]&lt;5, 1, IF(Tabelle2[[#This Row],[Spalte11]]&gt;4, ""))</f>
        <v/>
      </c>
      <c r="P280" s="54">
        <v>16</v>
      </c>
      <c r="Q280" s="168">
        <v>12</v>
      </c>
      <c r="R280" s="33">
        <v>2.7199074074074074E-3</v>
      </c>
      <c r="S280" s="31">
        <v>1</v>
      </c>
      <c r="T28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0" s="50" t="str">
        <f>IF(Tabelle2[[#This Row],[Spalte6]]&lt;5, 1, IF(Tabelle2[[#This Row],[Spalte6]]&gt;4, ""))</f>
        <v/>
      </c>
      <c r="V280" s="70">
        <v>23</v>
      </c>
      <c r="W280" s="170">
        <v>21</v>
      </c>
      <c r="X280" s="12">
        <v>6.6666666666666662E-3</v>
      </c>
      <c r="Y280" s="13">
        <v>0</v>
      </c>
      <c r="Z28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0" s="65" t="str">
        <f>IF(Tabelle2[[#This Row],[Spalte17]]&lt;5, 1, IF(Tabelle2[[#This Row],[Spalte17]]&gt;4, ""))</f>
        <v/>
      </c>
      <c r="AF28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0" s="80" t="str">
        <f>IF(Tabelle2[[#This Row],[Spalte25]]&lt;5, 1, IF(Tabelle2[[#This Row],[Spalte25]]&gt;4, ""))</f>
        <v/>
      </c>
      <c r="AH280" s="106">
        <v>5</v>
      </c>
      <c r="AI280" s="99">
        <v>13</v>
      </c>
      <c r="AJ280" s="100">
        <v>1.8599537037037039E-2</v>
      </c>
      <c r="AK280" s="99">
        <v>0</v>
      </c>
      <c r="AL28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0" s="155" t="str">
        <f>IF(Tabelle2[[#This Row],[Spalte31]]&lt;5, 1, IF(Tabelle2[[#This Row],[Spalte31]]&gt;4, ""))</f>
        <v/>
      </c>
      <c r="AR28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0" s="112" t="str">
        <f>IF(Tabelle2[[#This Row],[Spalte37]]&lt;5, 1, IF(Tabelle2[[#This Row],[Spalte37]]&gt;4, ""))</f>
        <v/>
      </c>
      <c r="AT280" s="158"/>
      <c r="AX28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0" s="120" t="str">
        <f>IF(Tabelle2[[#This Row],[Spalte43]]&lt;5, 1, IF(Tabelle2[[#This Row],[Spalte43]]&gt;4, ""))</f>
        <v/>
      </c>
      <c r="BD28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0" s="128" t="str">
        <f>IF(Tabelle2[[#This Row],[Spalte49]]&lt;5, 1, IF(Tabelle2[[#This Row],[Spalte49]]&gt;4, ""))</f>
        <v/>
      </c>
      <c r="BJ28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0" s="137" t="str">
        <f>IF(Tabelle2[[#This Row],[Spalte60]]&lt;5, 1, IF(Tabelle2[[#This Row],[Spalte60]]&gt;4, ""))</f>
        <v/>
      </c>
      <c r="BP28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0" s="65" t="str">
        <f>IF(Tabelle2[[#This Row],[Spalte66]]&lt;5, 1, IF(Tabelle2[[#This Row],[Spalte66]]&gt;4, ""))</f>
        <v/>
      </c>
      <c r="BV28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0" s="192" t="str">
        <f>IF(Tabelle2[[#This Row],[Spalte72]]&lt;5, 1, IF(Tabelle2[[#This Row],[Spalte72]]&gt;4, ""))</f>
        <v/>
      </c>
      <c r="BX280" s="35"/>
      <c r="CB28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0" s="80" t="str">
        <f>IF(Tabelle2[[#This Row],[Spalte78]]&lt;5, 1, IF(Tabelle2[[#This Row],[Spalte78]]&gt;4, ""))</f>
        <v/>
      </c>
      <c r="CH28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0" s="221" t="str">
        <f>IF(Tabelle2[[#This Row],[Spalte84]]&lt;5, 1, IF(Tabelle2[[#This Row],[Spalte84]]&gt;4, ""))</f>
        <v/>
      </c>
    </row>
    <row r="281" spans="1:90" x14ac:dyDescent="0.2">
      <c r="A281" t="s">
        <v>835</v>
      </c>
      <c r="B281" s="89" t="s">
        <v>1018</v>
      </c>
      <c r="C281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281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28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3.2986111111111112E-2</v>
      </c>
      <c r="F281" s="9">
        <f>Tabelle2[[#This Row],[Spalte4]]/Tabelle2[[#This Row],[Spalte3]]</f>
        <v>1.0995370370370371E-2</v>
      </c>
      <c r="G28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9</v>
      </c>
      <c r="H28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8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28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1" s="44" t="str">
        <f>IF(Tabelle2[[#This Row],[Spalte11]]&lt;5, 1, IF(Tabelle2[[#This Row],[Spalte11]]&gt;4, ""))</f>
        <v/>
      </c>
      <c r="T28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1" s="40" t="str">
        <f>IF(Tabelle2[[#This Row],[Spalte6]]&lt;5, 1, IF(Tabelle2[[#This Row],[Spalte6]]&gt;4, ""))</f>
        <v/>
      </c>
      <c r="Z28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1" s="65" t="str">
        <f>IF(Tabelle2[[#This Row],[Spalte17]]&lt;5, 1, IF(Tabelle2[[#This Row],[Spalte17]]&gt;4, ""))</f>
        <v/>
      </c>
      <c r="AF28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1" s="80" t="str">
        <f>IF(Tabelle2[[#This Row],[Spalte25]]&lt;5, 1, IF(Tabelle2[[#This Row],[Spalte25]]&gt;4, ""))</f>
        <v/>
      </c>
      <c r="AL28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1" s="155" t="str">
        <f>IF(Tabelle2[[#This Row],[Spalte31]]&lt;5, 1, IF(Tabelle2[[#This Row],[Spalte31]]&gt;4, ""))</f>
        <v/>
      </c>
      <c r="AR28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1" s="112" t="str">
        <f>IF(Tabelle2[[#This Row],[Spalte37]]&lt;5, 1, IF(Tabelle2[[#This Row],[Spalte37]]&gt;4, ""))</f>
        <v/>
      </c>
      <c r="AT281" s="158"/>
      <c r="AX28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1" s="120" t="str">
        <f>IF(Tabelle2[[#This Row],[Spalte43]]&lt;5, 1, IF(Tabelle2[[#This Row],[Spalte43]]&gt;4, ""))</f>
        <v/>
      </c>
      <c r="BD28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1" s="128" t="str">
        <f>IF(Tabelle2[[#This Row],[Spalte49]]&lt;5, 1, IF(Tabelle2[[#This Row],[Spalte49]]&gt;4, ""))</f>
        <v/>
      </c>
      <c r="BF281" s="180">
        <v>21</v>
      </c>
      <c r="BG281" s="181">
        <v>17</v>
      </c>
      <c r="BH281" s="182">
        <v>1.0138888888888888E-2</v>
      </c>
      <c r="BI281" s="181">
        <v>4</v>
      </c>
      <c r="BJ28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1" s="137" t="str">
        <f>IF(Tabelle2[[#This Row],[Spalte60]]&lt;5, 1, IF(Tabelle2[[#This Row],[Spalte60]]&gt;4, ""))</f>
        <v/>
      </c>
      <c r="BL281" s="70">
        <v>47</v>
      </c>
      <c r="BM281" s="171" t="s">
        <v>960</v>
      </c>
      <c r="BN281" s="12">
        <v>1.1574074074074075E-2</v>
      </c>
      <c r="BO281" s="170">
        <v>4</v>
      </c>
      <c r="BP281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1</v>
      </c>
      <c r="BQ281" s="65">
        <f>IF(Tabelle2[[#This Row],[Spalte66]]&lt;5, 1, IF(Tabelle2[[#This Row],[Spalte66]]&gt;4, ""))</f>
        <v>1</v>
      </c>
      <c r="BV28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1" s="192" t="str">
        <f>IF(Tabelle2[[#This Row],[Spalte72]]&lt;5, 1, IF(Tabelle2[[#This Row],[Spalte72]]&gt;4, ""))</f>
        <v/>
      </c>
      <c r="BX281" s="86">
        <v>1</v>
      </c>
      <c r="BY281" s="174">
        <v>6</v>
      </c>
      <c r="BZ281" s="85">
        <v>1.1273148148148148E-2</v>
      </c>
      <c r="CA281" s="173">
        <v>1</v>
      </c>
      <c r="CB28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1" s="80" t="str">
        <f>IF(Tabelle2[[#This Row],[Spalte78]]&lt;5, 1, IF(Tabelle2[[#This Row],[Spalte78]]&gt;4, ""))</f>
        <v/>
      </c>
      <c r="CH28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1" s="221" t="str">
        <f>IF(Tabelle2[[#This Row],[Spalte84]]&lt;5, 1, IF(Tabelle2[[#This Row],[Spalte84]]&gt;4, ""))</f>
        <v/>
      </c>
    </row>
    <row r="282" spans="1:90" x14ac:dyDescent="0.2">
      <c r="A282" t="s">
        <v>835</v>
      </c>
      <c r="B282" s="88" t="s">
        <v>35</v>
      </c>
      <c r="C28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8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8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4.6180555555555558E-3</v>
      </c>
      <c r="F282" s="9">
        <f>Tabelle2[[#This Row],[Spalte4]]/Tabelle2[[#This Row],[Spalte3]]</f>
        <v>4.6180555555555558E-3</v>
      </c>
      <c r="G28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8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82" s="45">
        <v>3</v>
      </c>
      <c r="K282" s="166">
        <v>4</v>
      </c>
      <c r="L282" s="46">
        <v>4.6180555555555558E-3</v>
      </c>
      <c r="M282" s="30">
        <v>0</v>
      </c>
      <c r="N28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2" s="44" t="str">
        <f>IF(Tabelle2[[#This Row],[Spalte11]]&lt;5, 1, IF(Tabelle2[[#This Row],[Spalte11]]&gt;4, ""))</f>
        <v/>
      </c>
      <c r="Q282" s="32"/>
      <c r="R282" s="32"/>
      <c r="S282" s="31"/>
      <c r="T282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2" s="56" t="str">
        <f>IF(Tabelle2[[#This Row],[Spalte6]]&lt;5, 1, IF(Tabelle2[[#This Row],[Spalte6]]&gt;4, ""))</f>
        <v/>
      </c>
      <c r="Z28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2" s="65" t="str">
        <f>IF(Tabelle2[[#This Row],[Spalte17]]&lt;5, 1, IF(Tabelle2[[#This Row],[Spalte17]]&gt;4, ""))</f>
        <v/>
      </c>
      <c r="AF28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2" s="80" t="str">
        <f>IF(Tabelle2[[#This Row],[Spalte25]]&lt;5, 1, IF(Tabelle2[[#This Row],[Spalte25]]&gt;4, ""))</f>
        <v/>
      </c>
      <c r="AL28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2" s="155" t="str">
        <f>IF(Tabelle2[[#This Row],[Spalte31]]&lt;5, 1, IF(Tabelle2[[#This Row],[Spalte31]]&gt;4, ""))</f>
        <v/>
      </c>
      <c r="AR28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2" s="112" t="str">
        <f>IF(Tabelle2[[#This Row],[Spalte37]]&lt;5, 1, IF(Tabelle2[[#This Row],[Spalte37]]&gt;4, ""))</f>
        <v/>
      </c>
      <c r="AT282" s="158"/>
      <c r="AX28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2" s="120" t="str">
        <f>IF(Tabelle2[[#This Row],[Spalte43]]&lt;5, 1, IF(Tabelle2[[#This Row],[Spalte43]]&gt;4, ""))</f>
        <v/>
      </c>
      <c r="BD28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2" s="128" t="str">
        <f>IF(Tabelle2[[#This Row],[Spalte49]]&lt;5, 1, IF(Tabelle2[[#This Row],[Spalte49]]&gt;4, ""))</f>
        <v/>
      </c>
      <c r="BJ28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2" s="137" t="str">
        <f>IF(Tabelle2[[#This Row],[Spalte60]]&lt;5, 1, IF(Tabelle2[[#This Row],[Spalte60]]&gt;4, ""))</f>
        <v/>
      </c>
      <c r="BP28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2" s="65" t="str">
        <f>IF(Tabelle2[[#This Row],[Spalte66]]&lt;5, 1, IF(Tabelle2[[#This Row],[Spalte66]]&gt;4, ""))</f>
        <v/>
      </c>
      <c r="BV28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2" s="192" t="str">
        <f>IF(Tabelle2[[#This Row],[Spalte72]]&lt;5, 1, IF(Tabelle2[[#This Row],[Spalte72]]&gt;4, ""))</f>
        <v/>
      </c>
      <c r="BX282" s="35"/>
      <c r="CB28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2" s="80" t="str">
        <f>IF(Tabelle2[[#This Row],[Spalte78]]&lt;5, 1, IF(Tabelle2[[#This Row],[Spalte78]]&gt;4, ""))</f>
        <v/>
      </c>
      <c r="CH28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2" s="221" t="str">
        <f>IF(Tabelle2[[#This Row],[Spalte84]]&lt;5, 1, IF(Tabelle2[[#This Row],[Spalte84]]&gt;4, ""))</f>
        <v/>
      </c>
    </row>
    <row r="283" spans="1:90" x14ac:dyDescent="0.2">
      <c r="A283" t="s">
        <v>835</v>
      </c>
      <c r="B283" s="89" t="s">
        <v>1054</v>
      </c>
      <c r="C283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83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8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7.9861111111111105E-4</v>
      </c>
      <c r="F283" s="9">
        <f>Tabelle2[[#This Row],[Spalte4]]/Tabelle2[[#This Row],[Spalte3]]</f>
        <v>7.9861111111111105E-4</v>
      </c>
      <c r="G283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83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3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3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3" s="196" t="str">
        <f>IF(Tabelle2[[#This Row],[Spalte11]]&lt;5, 1, IF(Tabelle2[[#This Row],[Spalte11]]&gt;4, ""))</f>
        <v/>
      </c>
      <c r="T283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3" s="198" t="str">
        <f>IF(Tabelle2[[#This Row],[Spalte6]]&lt;5, 1, IF(Tabelle2[[#This Row],[Spalte6]]&gt;4, ""))</f>
        <v/>
      </c>
      <c r="Z283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3" s="199" t="str">
        <f>IF(Tabelle2[[#This Row],[Spalte17]]&lt;5, 1, IF(Tabelle2[[#This Row],[Spalte17]]&gt;4, ""))</f>
        <v/>
      </c>
      <c r="AF283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3" s="200" t="str">
        <f>IF(Tabelle2[[#This Row],[Spalte25]]&lt;5, 1, IF(Tabelle2[[#This Row],[Spalte25]]&gt;4, ""))</f>
        <v/>
      </c>
      <c r="AL283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3" s="201" t="str">
        <f>IF(Tabelle2[[#This Row],[Spalte31]]&lt;5, 1, IF(Tabelle2[[#This Row],[Spalte31]]&gt;4, ""))</f>
        <v/>
      </c>
      <c r="AR283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3" s="202" t="str">
        <f>IF(Tabelle2[[#This Row],[Spalte37]]&lt;5, 1, IF(Tabelle2[[#This Row],[Spalte37]]&gt;4, ""))</f>
        <v/>
      </c>
      <c r="AT283" s="158"/>
      <c r="AX283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3" s="203" t="str">
        <f>IF(Tabelle2[[#This Row],[Spalte43]]&lt;5, 1, IF(Tabelle2[[#This Row],[Spalte43]]&gt;4, ""))</f>
        <v/>
      </c>
      <c r="BD283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3" s="204" t="str">
        <f>IF(Tabelle2[[#This Row],[Spalte49]]&lt;5, 1, IF(Tabelle2[[#This Row],[Spalte49]]&gt;4, ""))</f>
        <v/>
      </c>
      <c r="BJ283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3" s="185" t="str">
        <f>IF(Tabelle2[[#This Row],[Spalte60]]&lt;5, 1, IF(Tabelle2[[#This Row],[Spalte60]]&gt;4, ""))</f>
        <v/>
      </c>
      <c r="BL283" s="70">
        <v>26</v>
      </c>
      <c r="BM283" s="170">
        <v>12</v>
      </c>
      <c r="BN283" s="12">
        <v>7.9861111111111105E-4</v>
      </c>
      <c r="BO283" s="170">
        <v>0</v>
      </c>
      <c r="BP283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3" s="199" t="str">
        <f>IF(Tabelle2[[#This Row],[Spalte66]]&lt;5, 1, IF(Tabelle2[[#This Row],[Spalte66]]&gt;4, ""))</f>
        <v/>
      </c>
      <c r="BV283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3" s="205" t="str">
        <f>IF(Tabelle2[[#This Row],[Spalte72]]&lt;5, 1, IF(Tabelle2[[#This Row],[Spalte72]]&gt;4, ""))</f>
        <v/>
      </c>
      <c r="BX283" s="35"/>
      <c r="CB283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3" s="200" t="str">
        <f>IF(Tabelle2[[#This Row],[Spalte78]]&lt;5, 1, IF(Tabelle2[[#This Row],[Spalte78]]&gt;4, ""))</f>
        <v/>
      </c>
      <c r="CH28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3" s="225" t="str">
        <f>IF(Tabelle2[[#This Row],[Spalte84]]&lt;5, 1, IF(Tabelle2[[#This Row],[Spalte84]]&gt;4, ""))</f>
        <v/>
      </c>
    </row>
    <row r="284" spans="1:90" x14ac:dyDescent="0.2">
      <c r="A284" t="s">
        <v>836</v>
      </c>
      <c r="B284" s="89" t="s">
        <v>1056</v>
      </c>
      <c r="C284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84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8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5.2199074074074075E-3</v>
      </c>
      <c r="F284" s="9">
        <f>Tabelle2[[#This Row],[Spalte4]]/Tabelle2[[#This Row],[Spalte3]]</f>
        <v>2.6099537037037037E-3</v>
      </c>
      <c r="G284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84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4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4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4" s="196" t="str">
        <f>IF(Tabelle2[[#This Row],[Spalte11]]&lt;5, 1, IF(Tabelle2[[#This Row],[Spalte11]]&gt;4, ""))</f>
        <v/>
      </c>
      <c r="T284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4" s="198" t="str">
        <f>IF(Tabelle2[[#This Row],[Spalte6]]&lt;5, 1, IF(Tabelle2[[#This Row],[Spalte6]]&gt;4, ""))</f>
        <v/>
      </c>
      <c r="Z284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4" s="199" t="str">
        <f>IF(Tabelle2[[#This Row],[Spalte17]]&lt;5, 1, IF(Tabelle2[[#This Row],[Spalte17]]&gt;4, ""))</f>
        <v/>
      </c>
      <c r="AF284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4" s="200" t="str">
        <f>IF(Tabelle2[[#This Row],[Spalte25]]&lt;5, 1, IF(Tabelle2[[#This Row],[Spalte25]]&gt;4, ""))</f>
        <v/>
      </c>
      <c r="AL284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4" s="201" t="str">
        <f>IF(Tabelle2[[#This Row],[Spalte31]]&lt;5, 1, IF(Tabelle2[[#This Row],[Spalte31]]&gt;4, ""))</f>
        <v/>
      </c>
      <c r="AR284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4" s="202" t="str">
        <f>IF(Tabelle2[[#This Row],[Spalte37]]&lt;5, 1, IF(Tabelle2[[#This Row],[Spalte37]]&gt;4, ""))</f>
        <v/>
      </c>
      <c r="AT284" s="158"/>
      <c r="AX284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4" s="203" t="str">
        <f>IF(Tabelle2[[#This Row],[Spalte43]]&lt;5, 1, IF(Tabelle2[[#This Row],[Spalte43]]&gt;4, ""))</f>
        <v/>
      </c>
      <c r="BD284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4" s="204" t="str">
        <f>IF(Tabelle2[[#This Row],[Spalte49]]&lt;5, 1, IF(Tabelle2[[#This Row],[Spalte49]]&gt;4, ""))</f>
        <v/>
      </c>
      <c r="BJ284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4" s="185" t="str">
        <f>IF(Tabelle2[[#This Row],[Spalte60]]&lt;5, 1, IF(Tabelle2[[#This Row],[Spalte60]]&gt;4, ""))</f>
        <v/>
      </c>
      <c r="BL284" s="70">
        <v>28</v>
      </c>
      <c r="BM284" s="170">
        <v>17</v>
      </c>
      <c r="BN284" s="12">
        <v>3.7384259259259259E-3</v>
      </c>
      <c r="BO284" s="170">
        <v>0</v>
      </c>
      <c r="BP284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4" s="199" t="str">
        <f>IF(Tabelle2[[#This Row],[Spalte66]]&lt;5, 1, IF(Tabelle2[[#This Row],[Spalte66]]&gt;4, ""))</f>
        <v/>
      </c>
      <c r="BR284" s="211">
        <v>3</v>
      </c>
      <c r="BS284" s="209">
        <v>1</v>
      </c>
      <c r="BT284" s="208">
        <v>1.4814814814814816E-3</v>
      </c>
      <c r="BU284" s="209">
        <v>0</v>
      </c>
      <c r="BV284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4" s="205" t="str">
        <f>IF(Tabelle2[[#This Row],[Spalte72]]&lt;5, 1, IF(Tabelle2[[#This Row],[Spalte72]]&gt;4, ""))</f>
        <v/>
      </c>
      <c r="BX284" s="35"/>
      <c r="CB284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4" s="200" t="str">
        <f>IF(Tabelle2[[#This Row],[Spalte78]]&lt;5, 1, IF(Tabelle2[[#This Row],[Spalte78]]&gt;4, ""))</f>
        <v/>
      </c>
      <c r="CH28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4" s="225" t="str">
        <f>IF(Tabelle2[[#This Row],[Spalte84]]&lt;5, 1, IF(Tabelle2[[#This Row],[Spalte84]]&gt;4, ""))</f>
        <v/>
      </c>
    </row>
    <row r="285" spans="1:90" x14ac:dyDescent="0.2">
      <c r="A285" s="26"/>
      <c r="B285" s="87" t="s">
        <v>19</v>
      </c>
      <c r="C285" s="27"/>
      <c r="D285" s="27"/>
      <c r="E285" s="28"/>
      <c r="F285" s="28"/>
      <c r="G285" s="27"/>
      <c r="H285" s="27"/>
      <c r="I285" s="29"/>
      <c r="K285" s="30"/>
      <c r="L285" s="34"/>
      <c r="M285" s="30"/>
      <c r="N28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5" s="44" t="str">
        <f>IF(Tabelle2[[#This Row],[Spalte11]]&lt;5, 1, IF(Tabelle2[[#This Row],[Spalte11]]&gt;4, ""))</f>
        <v/>
      </c>
      <c r="Q285" s="32"/>
      <c r="R285" s="32"/>
      <c r="S285" s="32"/>
      <c r="T285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5" s="50" t="str">
        <f>IF(Tabelle2[[#This Row],[Spalte6]]&lt;5, 1, IF(Tabelle2[[#This Row],[Spalte6]]&gt;4, ""))</f>
        <v/>
      </c>
      <c r="Z28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5" s="65" t="str">
        <f>IF(Tabelle2[[#This Row],[Spalte17]]&lt;5, 1, IF(Tabelle2[[#This Row],[Spalte17]]&gt;4, ""))</f>
        <v/>
      </c>
      <c r="AF28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5" s="80" t="str">
        <f>IF(Tabelle2[[#This Row],[Spalte25]]&lt;5, 1, IF(Tabelle2[[#This Row],[Spalte25]]&gt;4, ""))</f>
        <v/>
      </c>
      <c r="AL28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5" s="155" t="str">
        <f>IF(Tabelle2[[#This Row],[Spalte31]]&lt;5, 1, IF(Tabelle2[[#This Row],[Spalte31]]&gt;4, ""))</f>
        <v/>
      </c>
      <c r="AR28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5" s="112" t="str">
        <f>IF(Tabelle2[[#This Row],[Spalte37]]&lt;5, 1, IF(Tabelle2[[#This Row],[Spalte37]]&gt;4, ""))</f>
        <v/>
      </c>
      <c r="AT285" s="158"/>
      <c r="AX28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5" s="120" t="str">
        <f>IF(Tabelle2[[#This Row],[Spalte43]]&lt;5, 1, IF(Tabelle2[[#This Row],[Spalte43]]&gt;4, ""))</f>
        <v/>
      </c>
      <c r="BD28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5" s="128" t="str">
        <f>IF(Tabelle2[[#This Row],[Spalte49]]&lt;5, 1, IF(Tabelle2[[#This Row],[Spalte49]]&gt;4, ""))</f>
        <v/>
      </c>
      <c r="BJ28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5" s="137" t="str">
        <f>IF(Tabelle2[[#This Row],[Spalte60]]&lt;5, 1, IF(Tabelle2[[#This Row],[Spalte60]]&gt;4, ""))</f>
        <v/>
      </c>
      <c r="BP28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5" s="65" t="str">
        <f>IF(Tabelle2[[#This Row],[Spalte66]]&lt;5, 1, IF(Tabelle2[[#This Row],[Spalte66]]&gt;4, ""))</f>
        <v/>
      </c>
      <c r="BV28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5" s="192" t="str">
        <f>IF(Tabelle2[[#This Row],[Spalte72]]&lt;5, 1, IF(Tabelle2[[#This Row],[Spalte72]]&gt;4, ""))</f>
        <v/>
      </c>
      <c r="BX285" s="35"/>
      <c r="CB28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5" s="80" t="str">
        <f>IF(Tabelle2[[#This Row],[Spalte78]]&lt;5, 1, IF(Tabelle2[[#This Row],[Spalte78]]&gt;4, ""))</f>
        <v/>
      </c>
      <c r="CH28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5" s="221" t="str">
        <f>IF(Tabelle2[[#This Row],[Spalte84]]&lt;5, 1, IF(Tabelle2[[#This Row],[Spalte84]]&gt;4, ""))</f>
        <v/>
      </c>
    </row>
    <row r="286" spans="1:90" x14ac:dyDescent="0.2">
      <c r="A286" t="s">
        <v>835</v>
      </c>
      <c r="B286" s="89" t="s">
        <v>1050</v>
      </c>
      <c r="C28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8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28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6.3657407407407404E-3</v>
      </c>
      <c r="F286" s="9">
        <f>Tabelle2[[#This Row],[Spalte4]]/Tabelle2[[#This Row],[Spalte3]]</f>
        <v>6.3657407407407404E-3</v>
      </c>
      <c r="G28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8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6" s="196" t="str">
        <f>IF(Tabelle2[[#This Row],[Spalte11]]&lt;5, 1, IF(Tabelle2[[#This Row],[Spalte11]]&gt;4, ""))</f>
        <v/>
      </c>
      <c r="T28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6" s="198" t="str">
        <f>IF(Tabelle2[[#This Row],[Spalte6]]&lt;5, 1, IF(Tabelle2[[#This Row],[Spalte6]]&gt;4, ""))</f>
        <v/>
      </c>
      <c r="Z28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6" s="199" t="str">
        <f>IF(Tabelle2[[#This Row],[Spalte17]]&lt;5, 1, IF(Tabelle2[[#This Row],[Spalte17]]&gt;4, ""))</f>
        <v/>
      </c>
      <c r="AF28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6" s="200" t="str">
        <f>IF(Tabelle2[[#This Row],[Spalte25]]&lt;5, 1, IF(Tabelle2[[#This Row],[Spalte25]]&gt;4, ""))</f>
        <v/>
      </c>
      <c r="AL28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6" s="201" t="str">
        <f>IF(Tabelle2[[#This Row],[Spalte31]]&lt;5, 1, IF(Tabelle2[[#This Row],[Spalte31]]&gt;4, ""))</f>
        <v/>
      </c>
      <c r="AR28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6" s="202" t="str">
        <f>IF(Tabelle2[[#This Row],[Spalte37]]&lt;5, 1, IF(Tabelle2[[#This Row],[Spalte37]]&gt;4, ""))</f>
        <v/>
      </c>
      <c r="AT286" s="158"/>
      <c r="AX28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6" s="203" t="str">
        <f>IF(Tabelle2[[#This Row],[Spalte43]]&lt;5, 1, IF(Tabelle2[[#This Row],[Spalte43]]&gt;4, ""))</f>
        <v/>
      </c>
      <c r="BD28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6" s="204" t="str">
        <f>IF(Tabelle2[[#This Row],[Spalte49]]&lt;5, 1, IF(Tabelle2[[#This Row],[Spalte49]]&gt;4, ""))</f>
        <v/>
      </c>
      <c r="BJ28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6" s="185" t="str">
        <f>IF(Tabelle2[[#This Row],[Spalte60]]&lt;5, 1, IF(Tabelle2[[#This Row],[Spalte60]]&gt;4, ""))</f>
        <v/>
      </c>
      <c r="BL286" s="70">
        <v>33</v>
      </c>
      <c r="BM286" s="170">
        <v>30</v>
      </c>
      <c r="BN286" s="12">
        <v>6.3657407407407404E-3</v>
      </c>
      <c r="BO286" s="170">
        <v>1</v>
      </c>
      <c r="BP28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6" s="199" t="str">
        <f>IF(Tabelle2[[#This Row],[Spalte66]]&lt;5, 1, IF(Tabelle2[[#This Row],[Spalte66]]&gt;4, ""))</f>
        <v/>
      </c>
      <c r="BV28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6" s="205" t="str">
        <f>IF(Tabelle2[[#This Row],[Spalte72]]&lt;5, 1, IF(Tabelle2[[#This Row],[Spalte72]]&gt;4, ""))</f>
        <v/>
      </c>
      <c r="BX286" s="35"/>
      <c r="CB28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6" s="200" t="str">
        <f>IF(Tabelle2[[#This Row],[Spalte78]]&lt;5, 1, IF(Tabelle2[[#This Row],[Spalte78]]&gt;4, ""))</f>
        <v/>
      </c>
      <c r="CH28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6" s="225" t="str">
        <f>IF(Tabelle2[[#This Row],[Spalte84]]&lt;5, 1, IF(Tabelle2[[#This Row],[Spalte84]]&gt;4, ""))</f>
        <v/>
      </c>
    </row>
    <row r="287" spans="1:90" x14ac:dyDescent="0.2">
      <c r="A287" s="26" t="s">
        <v>835</v>
      </c>
      <c r="B287" s="89" t="s">
        <v>774</v>
      </c>
      <c r="C28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6</v>
      </c>
      <c r="D28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87" s="28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7.1990740740740739E-3</v>
      </c>
      <c r="F287" s="28">
        <f>Tabelle2[[#This Row],[Spalte4]]/Tabelle2[[#This Row],[Spalte3]]</f>
        <v>1.1998456790123456E-3</v>
      </c>
      <c r="G287" s="2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87" s="2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7" s="29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7" s="44" t="str">
        <f>IF(Tabelle2[[#This Row],[Spalte11]]&lt;5, 1, IF(Tabelle2[[#This Row],[Spalte11]]&gt;4, ""))</f>
        <v/>
      </c>
      <c r="P287" s="54">
        <v>14</v>
      </c>
      <c r="Q287" s="168">
        <v>11</v>
      </c>
      <c r="R287" s="33">
        <v>3.9814814814814817E-3</v>
      </c>
      <c r="S287" s="31">
        <v>0</v>
      </c>
      <c r="T287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7" s="50" t="str">
        <f>IF(Tabelle2[[#This Row],[Spalte6]]&lt;5, 1, IF(Tabelle2[[#This Row],[Spalte6]]&gt;4, ""))</f>
        <v/>
      </c>
      <c r="V287" s="70">
        <v>10</v>
      </c>
      <c r="W287" s="170">
        <v>6</v>
      </c>
      <c r="X287" s="12">
        <v>2.199074074074074E-4</v>
      </c>
      <c r="Y287" s="13">
        <v>0</v>
      </c>
      <c r="Z28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7" s="65" t="str">
        <f>IF(Tabelle2[[#This Row],[Spalte17]]&lt;5, 1, IF(Tabelle2[[#This Row],[Spalte17]]&gt;4, ""))</f>
        <v/>
      </c>
      <c r="AF28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7" s="80" t="str">
        <f>IF(Tabelle2[[#This Row],[Spalte25]]&lt;5, 1, IF(Tabelle2[[#This Row],[Spalte25]]&gt;4, ""))</f>
        <v/>
      </c>
      <c r="AL28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7" s="155" t="str">
        <f>IF(Tabelle2[[#This Row],[Spalte31]]&lt;5, 1, IF(Tabelle2[[#This Row],[Spalte31]]&gt;4, ""))</f>
        <v/>
      </c>
      <c r="AR28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7" s="112" t="str">
        <f>IF(Tabelle2[[#This Row],[Spalte37]]&lt;5, 1, IF(Tabelle2[[#This Row],[Spalte37]]&gt;4, ""))</f>
        <v/>
      </c>
      <c r="AT287" s="158"/>
      <c r="AX28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7" s="120" t="str">
        <f>IF(Tabelle2[[#This Row],[Spalte43]]&lt;5, 1, IF(Tabelle2[[#This Row],[Spalte43]]&gt;4, ""))</f>
        <v/>
      </c>
      <c r="BD28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7" s="128" t="str">
        <f>IF(Tabelle2[[#This Row],[Spalte49]]&lt;5, 1, IF(Tabelle2[[#This Row],[Spalte49]]&gt;4, ""))</f>
        <v/>
      </c>
      <c r="BF287" s="180">
        <v>12</v>
      </c>
      <c r="BG287" s="181">
        <v>3</v>
      </c>
      <c r="BH287" s="182">
        <v>2.6620370370370372E-4</v>
      </c>
      <c r="BI287" s="181">
        <v>0</v>
      </c>
      <c r="BJ28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7" s="137" t="str">
        <f>IF(Tabelle2[[#This Row],[Spalte60]]&lt;5, 1, IF(Tabelle2[[#This Row],[Spalte60]]&gt;4, ""))</f>
        <v/>
      </c>
      <c r="BL287" s="70">
        <v>15</v>
      </c>
      <c r="BM287" s="170">
        <v>6</v>
      </c>
      <c r="BN287" s="12">
        <v>1.1805555555555556E-3</v>
      </c>
      <c r="BO287" s="170">
        <v>0</v>
      </c>
      <c r="BP28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7" s="65" t="str">
        <f>IF(Tabelle2[[#This Row],[Spalte66]]&lt;5, 1, IF(Tabelle2[[#This Row],[Spalte66]]&gt;4, ""))</f>
        <v/>
      </c>
      <c r="BR287" s="211">
        <v>8</v>
      </c>
      <c r="BS287" s="209">
        <v>3</v>
      </c>
      <c r="BT287" s="208">
        <v>8.3333333333333328E-4</v>
      </c>
      <c r="BU287" s="209">
        <v>0</v>
      </c>
      <c r="BV28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7" s="192" t="str">
        <f>IF(Tabelle2[[#This Row],[Spalte72]]&lt;5, 1, IF(Tabelle2[[#This Row],[Spalte72]]&gt;4, ""))</f>
        <v/>
      </c>
      <c r="BX287" s="86">
        <v>6</v>
      </c>
      <c r="BY287" s="174">
        <v>2</v>
      </c>
      <c r="BZ287" s="85">
        <v>7.175925925925927E-4</v>
      </c>
      <c r="CA287" s="173">
        <v>0</v>
      </c>
      <c r="CB28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7" s="80" t="str">
        <f>IF(Tabelle2[[#This Row],[Spalte78]]&lt;5, 1, IF(Tabelle2[[#This Row],[Spalte78]]&gt;4, ""))</f>
        <v/>
      </c>
      <c r="CH28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7" s="221" t="str">
        <f>IF(Tabelle2[[#This Row],[Spalte84]]&lt;5, 1, IF(Tabelle2[[#This Row],[Spalte84]]&gt;4, ""))</f>
        <v/>
      </c>
      <c r="CJ287" s="26"/>
      <c r="CK287" s="26"/>
      <c r="CL287" s="26"/>
    </row>
    <row r="288" spans="1:90" x14ac:dyDescent="0.2">
      <c r="A288" t="s">
        <v>835</v>
      </c>
      <c r="B288" s="89" t="s">
        <v>794</v>
      </c>
      <c r="C28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8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8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6.4467592592592597E-3</v>
      </c>
      <c r="F288" s="9">
        <f>Tabelle2[[#This Row],[Spalte4]]/Tabelle2[[#This Row],[Spalte3]]</f>
        <v>6.4467592592592597E-3</v>
      </c>
      <c r="G28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3</v>
      </c>
      <c r="H28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8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28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8" s="44" t="str">
        <f>IF(Tabelle2[[#This Row],[Spalte11]]&lt;5, 1, IF(Tabelle2[[#This Row],[Spalte11]]&gt;4, ""))</f>
        <v/>
      </c>
      <c r="P288" s="54">
        <v>44</v>
      </c>
      <c r="Q288" s="31">
        <v>42</v>
      </c>
      <c r="R288" s="33">
        <v>6.4467592592592597E-3</v>
      </c>
      <c r="S288" s="31">
        <v>3</v>
      </c>
      <c r="T288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4</v>
      </c>
      <c r="U288" s="50">
        <f>IF(Tabelle2[[#This Row],[Spalte6]]&lt;5, 1, IF(Tabelle2[[#This Row],[Spalte6]]&gt;4, ""))</f>
        <v>1</v>
      </c>
      <c r="Z28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8" s="65" t="str">
        <f>IF(Tabelle2[[#This Row],[Spalte17]]&lt;5, 1, IF(Tabelle2[[#This Row],[Spalte17]]&gt;4, ""))</f>
        <v/>
      </c>
      <c r="AF28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8" s="80" t="str">
        <f>IF(Tabelle2[[#This Row],[Spalte25]]&lt;5, 1, IF(Tabelle2[[#This Row],[Spalte25]]&gt;4, ""))</f>
        <v/>
      </c>
      <c r="AL28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8" s="155" t="str">
        <f>IF(Tabelle2[[#This Row],[Spalte31]]&lt;5, 1, IF(Tabelle2[[#This Row],[Spalte31]]&gt;4, ""))</f>
        <v/>
      </c>
      <c r="AR28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8" s="112" t="str">
        <f>IF(Tabelle2[[#This Row],[Spalte37]]&lt;5, 1, IF(Tabelle2[[#This Row],[Spalte37]]&gt;4, ""))</f>
        <v/>
      </c>
      <c r="AT288" s="158"/>
      <c r="AX28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8" s="120" t="str">
        <f>IF(Tabelle2[[#This Row],[Spalte43]]&lt;5, 1, IF(Tabelle2[[#This Row],[Spalte43]]&gt;4, ""))</f>
        <v/>
      </c>
      <c r="BD28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8" s="128" t="str">
        <f>IF(Tabelle2[[#This Row],[Spalte49]]&lt;5, 1, IF(Tabelle2[[#This Row],[Spalte49]]&gt;4, ""))</f>
        <v/>
      </c>
      <c r="BJ28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8" s="137" t="str">
        <f>IF(Tabelle2[[#This Row],[Spalte60]]&lt;5, 1, IF(Tabelle2[[#This Row],[Spalte60]]&gt;4, ""))</f>
        <v/>
      </c>
      <c r="BP28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8" s="65" t="str">
        <f>IF(Tabelle2[[#This Row],[Spalte66]]&lt;5, 1, IF(Tabelle2[[#This Row],[Spalte66]]&gt;4, ""))</f>
        <v/>
      </c>
      <c r="BV28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8" s="192" t="str">
        <f>IF(Tabelle2[[#This Row],[Spalte72]]&lt;5, 1, IF(Tabelle2[[#This Row],[Spalte72]]&gt;4, ""))</f>
        <v/>
      </c>
      <c r="BX288" s="35"/>
      <c r="CB28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8" s="80" t="str">
        <f>IF(Tabelle2[[#This Row],[Spalte78]]&lt;5, 1, IF(Tabelle2[[#This Row],[Spalte78]]&gt;4, ""))</f>
        <v/>
      </c>
      <c r="CH28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8" s="221" t="str">
        <f>IF(Tabelle2[[#This Row],[Spalte84]]&lt;5, 1, IF(Tabelle2[[#This Row],[Spalte84]]&gt;4, ""))</f>
        <v/>
      </c>
    </row>
    <row r="289" spans="1:87" x14ac:dyDescent="0.2">
      <c r="A289" t="s">
        <v>835</v>
      </c>
      <c r="B289" s="89" t="s">
        <v>878</v>
      </c>
      <c r="C28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8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28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5.4398148148148155E-4</v>
      </c>
      <c r="F289" s="9">
        <f>Tabelle2[[#This Row],[Spalte4]]/Tabelle2[[#This Row],[Spalte3]]</f>
        <v>5.4398148148148155E-4</v>
      </c>
      <c r="G28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8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8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8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89" s="44" t="str">
        <f>IF(Tabelle2[[#This Row],[Spalte11]]&lt;5, 1, IF(Tabelle2[[#This Row],[Spalte11]]&gt;4, ""))</f>
        <v/>
      </c>
      <c r="T28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89" s="40" t="str">
        <f>IF(Tabelle2[[#This Row],[Spalte6]]&lt;5, 1, IF(Tabelle2[[#This Row],[Spalte6]]&gt;4, ""))</f>
        <v/>
      </c>
      <c r="Z28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89" s="65" t="str">
        <f>IF(Tabelle2[[#This Row],[Spalte17]]&lt;5, 1, IF(Tabelle2[[#This Row],[Spalte17]]&gt;4, ""))</f>
        <v/>
      </c>
      <c r="AB289" s="84" t="s">
        <v>964</v>
      </c>
      <c r="AC289" s="173">
        <v>3</v>
      </c>
      <c r="AD289" s="85">
        <v>5.4398148148148155E-4</v>
      </c>
      <c r="AE289" s="86">
        <v>0</v>
      </c>
      <c r="AF28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89" s="80" t="str">
        <f>IF(Tabelle2[[#This Row],[Spalte25]]&lt;5, 1, IF(Tabelle2[[#This Row],[Spalte25]]&gt;4, ""))</f>
        <v/>
      </c>
      <c r="AL28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89" s="155" t="str">
        <f>IF(Tabelle2[[#This Row],[Spalte31]]&lt;5, 1, IF(Tabelle2[[#This Row],[Spalte31]]&gt;4, ""))</f>
        <v/>
      </c>
      <c r="AR28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89" s="112" t="str">
        <f>IF(Tabelle2[[#This Row],[Spalte37]]&lt;5, 1, IF(Tabelle2[[#This Row],[Spalte37]]&gt;4, ""))</f>
        <v/>
      </c>
      <c r="AT289" s="158"/>
      <c r="AX28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89" s="120" t="str">
        <f>IF(Tabelle2[[#This Row],[Spalte43]]&lt;5, 1, IF(Tabelle2[[#This Row],[Spalte43]]&gt;4, ""))</f>
        <v/>
      </c>
      <c r="BD28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89" s="128" t="str">
        <f>IF(Tabelle2[[#This Row],[Spalte49]]&lt;5, 1, IF(Tabelle2[[#This Row],[Spalte49]]&gt;4, ""))</f>
        <v/>
      </c>
      <c r="BJ28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89" s="137" t="str">
        <f>IF(Tabelle2[[#This Row],[Spalte60]]&lt;5, 1, IF(Tabelle2[[#This Row],[Spalte60]]&gt;4, ""))</f>
        <v/>
      </c>
      <c r="BP28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89" s="65" t="str">
        <f>IF(Tabelle2[[#This Row],[Spalte66]]&lt;5, 1, IF(Tabelle2[[#This Row],[Spalte66]]&gt;4, ""))</f>
        <v/>
      </c>
      <c r="BV28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89" s="192" t="str">
        <f>IF(Tabelle2[[#This Row],[Spalte72]]&lt;5, 1, IF(Tabelle2[[#This Row],[Spalte72]]&gt;4, ""))</f>
        <v/>
      </c>
      <c r="BX289" s="35"/>
      <c r="CB28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89" s="80" t="str">
        <f>IF(Tabelle2[[#This Row],[Spalte78]]&lt;5, 1, IF(Tabelle2[[#This Row],[Spalte78]]&gt;4, ""))</f>
        <v/>
      </c>
      <c r="CH28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89" s="221" t="str">
        <f>IF(Tabelle2[[#This Row],[Spalte84]]&lt;5, 1, IF(Tabelle2[[#This Row],[Spalte84]]&gt;4, ""))</f>
        <v/>
      </c>
    </row>
    <row r="290" spans="1:87" x14ac:dyDescent="0.2">
      <c r="A290" t="s">
        <v>835</v>
      </c>
      <c r="B290" s="89" t="s">
        <v>783</v>
      </c>
      <c r="C29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9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2.3148148148148146E-4</v>
      </c>
      <c r="F290" s="9">
        <f>Tabelle2[[#This Row],[Spalte4]]/Tabelle2[[#This Row],[Spalte3]]</f>
        <v>2.3148148148148146E-4</v>
      </c>
      <c r="G29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0" s="44" t="str">
        <f>IF(Tabelle2[[#This Row],[Spalte11]]&lt;5, 1, IF(Tabelle2[[#This Row],[Spalte11]]&gt;4, ""))</f>
        <v/>
      </c>
      <c r="P290" s="54">
        <v>23</v>
      </c>
      <c r="Q290" s="168">
        <v>17</v>
      </c>
      <c r="R290" s="33">
        <v>2.3148148148148146E-4</v>
      </c>
      <c r="S290" s="31">
        <v>0</v>
      </c>
      <c r="T290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0" s="50" t="str">
        <f>IF(Tabelle2[[#This Row],[Spalte6]]&lt;5, 1, IF(Tabelle2[[#This Row],[Spalte6]]&gt;4, ""))</f>
        <v/>
      </c>
      <c r="Z29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0" s="65" t="str">
        <f>IF(Tabelle2[[#This Row],[Spalte17]]&lt;5, 1, IF(Tabelle2[[#This Row],[Spalte17]]&gt;4, ""))</f>
        <v/>
      </c>
      <c r="AF29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0" s="80" t="str">
        <f>IF(Tabelle2[[#This Row],[Spalte25]]&lt;5, 1, IF(Tabelle2[[#This Row],[Spalte25]]&gt;4, ""))</f>
        <v/>
      </c>
      <c r="AL29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0" s="155" t="str">
        <f>IF(Tabelle2[[#This Row],[Spalte31]]&lt;5, 1, IF(Tabelle2[[#This Row],[Spalte31]]&gt;4, ""))</f>
        <v/>
      </c>
      <c r="AR29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0" s="112" t="str">
        <f>IF(Tabelle2[[#This Row],[Spalte37]]&lt;5, 1, IF(Tabelle2[[#This Row],[Spalte37]]&gt;4, ""))</f>
        <v/>
      </c>
      <c r="AT290" s="158"/>
      <c r="AX29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0" s="120" t="str">
        <f>IF(Tabelle2[[#This Row],[Spalte43]]&lt;5, 1, IF(Tabelle2[[#This Row],[Spalte43]]&gt;4, ""))</f>
        <v/>
      </c>
      <c r="BD29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0" s="128" t="str">
        <f>IF(Tabelle2[[#This Row],[Spalte49]]&lt;5, 1, IF(Tabelle2[[#This Row],[Spalte49]]&gt;4, ""))</f>
        <v/>
      </c>
      <c r="BJ29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0" s="137" t="str">
        <f>IF(Tabelle2[[#This Row],[Spalte60]]&lt;5, 1, IF(Tabelle2[[#This Row],[Spalte60]]&gt;4, ""))</f>
        <v/>
      </c>
      <c r="BP29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0" s="65" t="str">
        <f>IF(Tabelle2[[#This Row],[Spalte66]]&lt;5, 1, IF(Tabelle2[[#This Row],[Spalte66]]&gt;4, ""))</f>
        <v/>
      </c>
      <c r="BV29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0" s="192" t="str">
        <f>IF(Tabelle2[[#This Row],[Spalte72]]&lt;5, 1, IF(Tabelle2[[#This Row],[Spalte72]]&gt;4, ""))</f>
        <v/>
      </c>
      <c r="BX290" s="35"/>
      <c r="CB29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0" s="80" t="str">
        <f>IF(Tabelle2[[#This Row],[Spalte78]]&lt;5, 1, IF(Tabelle2[[#This Row],[Spalte78]]&gt;4, ""))</f>
        <v/>
      </c>
      <c r="CH29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0" s="221" t="str">
        <f>IF(Tabelle2[[#This Row],[Spalte84]]&lt;5, 1, IF(Tabelle2[[#This Row],[Spalte84]]&gt;4, ""))</f>
        <v/>
      </c>
    </row>
    <row r="291" spans="1:87" x14ac:dyDescent="0.2">
      <c r="A291" t="s">
        <v>835</v>
      </c>
      <c r="B291" s="89" t="s">
        <v>886</v>
      </c>
      <c r="C29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29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2.960648148148148E-2</v>
      </c>
      <c r="F291" s="9">
        <f>Tabelle2[[#This Row],[Spalte4]]/Tabelle2[[#This Row],[Spalte3]]</f>
        <v>2.960648148148148E-2</v>
      </c>
      <c r="G291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91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91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1" s="44" t="str">
        <f>IF(Tabelle2[[#This Row],[Spalte11]]&lt;5, 1, IF(Tabelle2[[#This Row],[Spalte11]]&gt;4, ""))</f>
        <v/>
      </c>
      <c r="T29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1" s="40" t="str">
        <f>IF(Tabelle2[[#This Row],[Spalte6]]&lt;5, 1, IF(Tabelle2[[#This Row],[Spalte6]]&gt;4, ""))</f>
        <v/>
      </c>
      <c r="Z29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1" s="65" t="str">
        <f>IF(Tabelle2[[#This Row],[Spalte17]]&lt;5, 1, IF(Tabelle2[[#This Row],[Spalte17]]&gt;4, ""))</f>
        <v/>
      </c>
      <c r="AF29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1" s="80" t="str">
        <f>IF(Tabelle2[[#This Row],[Spalte25]]&lt;5, 1, IF(Tabelle2[[#This Row],[Spalte25]]&gt;4, ""))</f>
        <v/>
      </c>
      <c r="AH291" s="106">
        <v>2</v>
      </c>
      <c r="AI291" s="99">
        <v>26</v>
      </c>
      <c r="AJ291" s="100">
        <v>2.960648148148148E-2</v>
      </c>
      <c r="AK291" s="99">
        <v>1</v>
      </c>
      <c r="AL291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7</v>
      </c>
      <c r="AM291" s="155" t="str">
        <f>IF(Tabelle2[[#This Row],[Spalte31]]&lt;5, 1, IF(Tabelle2[[#This Row],[Spalte31]]&gt;4, ""))</f>
        <v/>
      </c>
      <c r="AR29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1" s="112" t="str">
        <f>IF(Tabelle2[[#This Row],[Spalte37]]&lt;5, 1, IF(Tabelle2[[#This Row],[Spalte37]]&gt;4, ""))</f>
        <v/>
      </c>
      <c r="AT291" s="158"/>
      <c r="AX29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1" s="120" t="str">
        <f>IF(Tabelle2[[#This Row],[Spalte43]]&lt;5, 1, IF(Tabelle2[[#This Row],[Spalte43]]&gt;4, ""))</f>
        <v/>
      </c>
      <c r="BD29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1" s="128" t="str">
        <f>IF(Tabelle2[[#This Row],[Spalte49]]&lt;5, 1, IF(Tabelle2[[#This Row],[Spalte49]]&gt;4, ""))</f>
        <v/>
      </c>
      <c r="BJ29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1" s="137" t="str">
        <f>IF(Tabelle2[[#This Row],[Spalte60]]&lt;5, 1, IF(Tabelle2[[#This Row],[Spalte60]]&gt;4, ""))</f>
        <v/>
      </c>
      <c r="BP29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1" s="65" t="str">
        <f>IF(Tabelle2[[#This Row],[Spalte66]]&lt;5, 1, IF(Tabelle2[[#This Row],[Spalte66]]&gt;4, ""))</f>
        <v/>
      </c>
      <c r="BV29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1" s="192" t="str">
        <f>IF(Tabelle2[[#This Row],[Spalte72]]&lt;5, 1, IF(Tabelle2[[#This Row],[Spalte72]]&gt;4, ""))</f>
        <v/>
      </c>
      <c r="BX291" s="35"/>
      <c r="CB29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1" s="80" t="str">
        <f>IF(Tabelle2[[#This Row],[Spalte78]]&lt;5, 1, IF(Tabelle2[[#This Row],[Spalte78]]&gt;4, ""))</f>
        <v/>
      </c>
      <c r="CH29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1" s="221" t="str">
        <f>IF(Tabelle2[[#This Row],[Spalte84]]&lt;5, 1, IF(Tabelle2[[#This Row],[Spalte84]]&gt;4, ""))</f>
        <v/>
      </c>
    </row>
    <row r="292" spans="1:87" x14ac:dyDescent="0.2">
      <c r="A292" t="s">
        <v>835</v>
      </c>
      <c r="B292" s="89" t="s">
        <v>770</v>
      </c>
      <c r="C29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9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1.689814814814815E-3</v>
      </c>
      <c r="F292" s="9">
        <f>Tabelle2[[#This Row],[Spalte4]]/Tabelle2[[#This Row],[Spalte3]]</f>
        <v>1.689814814814815E-3</v>
      </c>
      <c r="G292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92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2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K292" s="30"/>
      <c r="L292" s="30"/>
      <c r="M292" s="30"/>
      <c r="N29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2" s="44" t="str">
        <f>IF(Tabelle2[[#This Row],[Spalte11]]&lt;5, 1, IF(Tabelle2[[#This Row],[Spalte11]]&gt;4, ""))</f>
        <v/>
      </c>
      <c r="P292" s="54">
        <v>8</v>
      </c>
      <c r="Q292" s="168">
        <v>4</v>
      </c>
      <c r="R292" s="33">
        <v>1.689814814814815E-3</v>
      </c>
      <c r="S292" s="31">
        <v>1</v>
      </c>
      <c r="T292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2" s="50" t="str">
        <f>IF(Tabelle2[[#This Row],[Spalte6]]&lt;5, 1, IF(Tabelle2[[#This Row],[Spalte6]]&gt;4, ""))</f>
        <v/>
      </c>
      <c r="Z29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2" s="65" t="str">
        <f>IF(Tabelle2[[#This Row],[Spalte17]]&lt;5, 1, IF(Tabelle2[[#This Row],[Spalte17]]&gt;4, ""))</f>
        <v/>
      </c>
      <c r="AF29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2" s="80" t="str">
        <f>IF(Tabelle2[[#This Row],[Spalte25]]&lt;5, 1, IF(Tabelle2[[#This Row],[Spalte25]]&gt;4, ""))</f>
        <v/>
      </c>
      <c r="AL29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2" s="155" t="str">
        <f>IF(Tabelle2[[#This Row],[Spalte31]]&lt;5, 1, IF(Tabelle2[[#This Row],[Spalte31]]&gt;4, ""))</f>
        <v/>
      </c>
      <c r="AR29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2" s="112" t="str">
        <f>IF(Tabelle2[[#This Row],[Spalte37]]&lt;5, 1, IF(Tabelle2[[#This Row],[Spalte37]]&gt;4, ""))</f>
        <v/>
      </c>
      <c r="AT292" s="158"/>
      <c r="AX29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2" s="120" t="str">
        <f>IF(Tabelle2[[#This Row],[Spalte43]]&lt;5, 1, IF(Tabelle2[[#This Row],[Spalte43]]&gt;4, ""))</f>
        <v/>
      </c>
      <c r="BD29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2" s="128" t="str">
        <f>IF(Tabelle2[[#This Row],[Spalte49]]&lt;5, 1, IF(Tabelle2[[#This Row],[Spalte49]]&gt;4, ""))</f>
        <v/>
      </c>
      <c r="BJ29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2" s="137" t="str">
        <f>IF(Tabelle2[[#This Row],[Spalte60]]&lt;5, 1, IF(Tabelle2[[#This Row],[Spalte60]]&gt;4, ""))</f>
        <v/>
      </c>
      <c r="BP29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2" s="65" t="str">
        <f>IF(Tabelle2[[#This Row],[Spalte66]]&lt;5, 1, IF(Tabelle2[[#This Row],[Spalte66]]&gt;4, ""))</f>
        <v/>
      </c>
      <c r="BV29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2" s="192" t="str">
        <f>IF(Tabelle2[[#This Row],[Spalte72]]&lt;5, 1, IF(Tabelle2[[#This Row],[Spalte72]]&gt;4, ""))</f>
        <v/>
      </c>
      <c r="CB29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2" s="80" t="str">
        <f>IF(Tabelle2[[#This Row],[Spalte78]]&lt;5, 1, IF(Tabelle2[[#This Row],[Spalte78]]&gt;4, ""))</f>
        <v/>
      </c>
      <c r="CD292" s="219"/>
      <c r="CH29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2" s="221" t="str">
        <f>IF(Tabelle2[[#This Row],[Spalte84]]&lt;5, 1, IF(Tabelle2[[#This Row],[Spalte84]]&gt;4, ""))</f>
        <v/>
      </c>
    </row>
    <row r="293" spans="1:87" x14ac:dyDescent="0.2">
      <c r="A293" t="s">
        <v>835</v>
      </c>
      <c r="B293" s="89" t="s">
        <v>785</v>
      </c>
      <c r="C29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9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1.1111111111111111E-3</v>
      </c>
      <c r="F293" s="9">
        <f>Tabelle2[[#This Row],[Spalte4]]/Tabelle2[[#This Row],[Spalte3]]</f>
        <v>1.1111111111111111E-3</v>
      </c>
      <c r="G29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3" s="44" t="str">
        <f>IF(Tabelle2[[#This Row],[Spalte11]]&lt;5, 1, IF(Tabelle2[[#This Row],[Spalte11]]&gt;4, ""))</f>
        <v/>
      </c>
      <c r="P293" s="54">
        <v>25</v>
      </c>
      <c r="Q293" s="168">
        <v>22</v>
      </c>
      <c r="R293" s="33">
        <v>1.1111111111111111E-3</v>
      </c>
      <c r="S293" s="31">
        <v>0</v>
      </c>
      <c r="T293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3" s="50" t="str">
        <f>IF(Tabelle2[[#This Row],[Spalte6]]&lt;5, 1, IF(Tabelle2[[#This Row],[Spalte6]]&gt;4, ""))</f>
        <v/>
      </c>
      <c r="Z29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3" s="65" t="str">
        <f>IF(Tabelle2[[#This Row],[Spalte17]]&lt;5, 1, IF(Tabelle2[[#This Row],[Spalte17]]&gt;4, ""))</f>
        <v/>
      </c>
      <c r="AF29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3" s="80" t="str">
        <f>IF(Tabelle2[[#This Row],[Spalte25]]&lt;5, 1, IF(Tabelle2[[#This Row],[Spalte25]]&gt;4, ""))</f>
        <v/>
      </c>
      <c r="AL29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3" s="155" t="str">
        <f>IF(Tabelle2[[#This Row],[Spalte31]]&lt;5, 1, IF(Tabelle2[[#This Row],[Spalte31]]&gt;4, ""))</f>
        <v/>
      </c>
      <c r="AR29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3" s="112" t="str">
        <f>IF(Tabelle2[[#This Row],[Spalte37]]&lt;5, 1, IF(Tabelle2[[#This Row],[Spalte37]]&gt;4, ""))</f>
        <v/>
      </c>
      <c r="AT293" s="158"/>
      <c r="AX29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3" s="120" t="str">
        <f>IF(Tabelle2[[#This Row],[Spalte43]]&lt;5, 1, IF(Tabelle2[[#This Row],[Spalte43]]&gt;4, ""))</f>
        <v/>
      </c>
      <c r="BD29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3" s="128" t="str">
        <f>IF(Tabelle2[[#This Row],[Spalte49]]&lt;5, 1, IF(Tabelle2[[#This Row],[Spalte49]]&gt;4, ""))</f>
        <v/>
      </c>
      <c r="BJ29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3" s="137" t="str">
        <f>IF(Tabelle2[[#This Row],[Spalte60]]&lt;5, 1, IF(Tabelle2[[#This Row],[Spalte60]]&gt;4, ""))</f>
        <v/>
      </c>
      <c r="BP29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3" s="65" t="str">
        <f>IF(Tabelle2[[#This Row],[Spalte66]]&lt;5, 1, IF(Tabelle2[[#This Row],[Spalte66]]&gt;4, ""))</f>
        <v/>
      </c>
      <c r="BV29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3" s="192" t="str">
        <f>IF(Tabelle2[[#This Row],[Spalte72]]&lt;5, 1, IF(Tabelle2[[#This Row],[Spalte72]]&gt;4, ""))</f>
        <v/>
      </c>
      <c r="CB29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3" s="80" t="str">
        <f>IF(Tabelle2[[#This Row],[Spalte78]]&lt;5, 1, IF(Tabelle2[[#This Row],[Spalte78]]&gt;4, ""))</f>
        <v/>
      </c>
      <c r="CD293" s="219"/>
      <c r="CH29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3" s="221" t="str">
        <f>IF(Tabelle2[[#This Row],[Spalte84]]&lt;5, 1, IF(Tabelle2[[#This Row],[Spalte84]]&gt;4, ""))</f>
        <v/>
      </c>
    </row>
    <row r="294" spans="1:87" x14ac:dyDescent="0.2">
      <c r="A294" t="s">
        <v>835</v>
      </c>
      <c r="B294" s="88" t="s">
        <v>41</v>
      </c>
      <c r="C29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9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5.2083333333333333E-4</v>
      </c>
      <c r="F294" s="9">
        <f>Tabelle2[[#This Row],[Spalte4]]/Tabelle2[[#This Row],[Spalte3]]</f>
        <v>5.2083333333333333E-4</v>
      </c>
      <c r="G29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9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94" s="45">
        <v>9</v>
      </c>
      <c r="K294" s="166">
        <v>5</v>
      </c>
      <c r="L294" s="46">
        <v>5.2083333333333333E-4</v>
      </c>
      <c r="M294" s="30">
        <v>1</v>
      </c>
      <c r="N29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4" s="44" t="str">
        <f>IF(Tabelle2[[#This Row],[Spalte11]]&lt;5, 1, IF(Tabelle2[[#This Row],[Spalte11]]&gt;4, ""))</f>
        <v/>
      </c>
      <c r="Q294" s="32"/>
      <c r="R294" s="32"/>
      <c r="S294" s="31"/>
      <c r="T294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4" s="56" t="str">
        <f>IF(Tabelle2[[#This Row],[Spalte6]]&lt;5, 1, IF(Tabelle2[[#This Row],[Spalte6]]&gt;4, ""))</f>
        <v/>
      </c>
      <c r="Z29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4" s="65" t="str">
        <f>IF(Tabelle2[[#This Row],[Spalte17]]&lt;5, 1, IF(Tabelle2[[#This Row],[Spalte17]]&gt;4, ""))</f>
        <v/>
      </c>
      <c r="AF29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4" s="80" t="str">
        <f>IF(Tabelle2[[#This Row],[Spalte25]]&lt;5, 1, IF(Tabelle2[[#This Row],[Spalte25]]&gt;4, ""))</f>
        <v/>
      </c>
      <c r="AL29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4" s="155" t="str">
        <f>IF(Tabelle2[[#This Row],[Spalte31]]&lt;5, 1, IF(Tabelle2[[#This Row],[Spalte31]]&gt;4, ""))</f>
        <v/>
      </c>
      <c r="AR29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4" s="112" t="str">
        <f>IF(Tabelle2[[#This Row],[Spalte37]]&lt;5, 1, IF(Tabelle2[[#This Row],[Spalte37]]&gt;4, ""))</f>
        <v/>
      </c>
      <c r="AT294" s="158"/>
      <c r="AX29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4" s="120" t="str">
        <f>IF(Tabelle2[[#This Row],[Spalte43]]&lt;5, 1, IF(Tabelle2[[#This Row],[Spalte43]]&gt;4, ""))</f>
        <v/>
      </c>
      <c r="BD29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4" s="128" t="str">
        <f>IF(Tabelle2[[#This Row],[Spalte49]]&lt;5, 1, IF(Tabelle2[[#This Row],[Spalte49]]&gt;4, ""))</f>
        <v/>
      </c>
      <c r="BJ29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4" s="137" t="str">
        <f>IF(Tabelle2[[#This Row],[Spalte60]]&lt;5, 1, IF(Tabelle2[[#This Row],[Spalte60]]&gt;4, ""))</f>
        <v/>
      </c>
      <c r="BP29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4" s="65" t="str">
        <f>IF(Tabelle2[[#This Row],[Spalte66]]&lt;5, 1, IF(Tabelle2[[#This Row],[Spalte66]]&gt;4, ""))</f>
        <v/>
      </c>
      <c r="BV29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4" s="192" t="str">
        <f>IF(Tabelle2[[#This Row],[Spalte72]]&lt;5, 1, IF(Tabelle2[[#This Row],[Spalte72]]&gt;4, ""))</f>
        <v/>
      </c>
      <c r="CB29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4" s="80" t="str">
        <f>IF(Tabelle2[[#This Row],[Spalte78]]&lt;5, 1, IF(Tabelle2[[#This Row],[Spalte78]]&gt;4, ""))</f>
        <v/>
      </c>
      <c r="CD294" s="219"/>
      <c r="CH29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4" s="221" t="str">
        <f>IF(Tabelle2[[#This Row],[Spalte84]]&lt;5, 1, IF(Tabelle2[[#This Row],[Spalte84]]&gt;4, ""))</f>
        <v/>
      </c>
    </row>
    <row r="295" spans="1:87" x14ac:dyDescent="0.2">
      <c r="A295" t="s">
        <v>835</v>
      </c>
      <c r="B295" s="88" t="s">
        <v>44</v>
      </c>
      <c r="C29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9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3.7847222222222223E-3</v>
      </c>
      <c r="F295" s="9">
        <f>Tabelle2[[#This Row],[Spalte4]]/Tabelle2[[#This Row],[Spalte3]]</f>
        <v>3.7847222222222223E-3</v>
      </c>
      <c r="G295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5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5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95" s="45">
        <v>12</v>
      </c>
      <c r="K295" s="166">
        <v>12</v>
      </c>
      <c r="L295" s="46">
        <v>3.7847222222222223E-3</v>
      </c>
      <c r="M295" s="30">
        <v>0</v>
      </c>
      <c r="N29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5" s="44" t="str">
        <f>IF(Tabelle2[[#This Row],[Spalte11]]&lt;5, 1, IF(Tabelle2[[#This Row],[Spalte11]]&gt;4, ""))</f>
        <v/>
      </c>
      <c r="Q295" s="32"/>
      <c r="R295" s="32"/>
      <c r="S295" s="31"/>
      <c r="T295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5" s="56" t="str">
        <f>IF(Tabelle2[[#This Row],[Spalte6]]&lt;5, 1, IF(Tabelle2[[#This Row],[Spalte6]]&gt;4, ""))</f>
        <v/>
      </c>
      <c r="Z29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5" s="65" t="str">
        <f>IF(Tabelle2[[#This Row],[Spalte17]]&lt;5, 1, IF(Tabelle2[[#This Row],[Spalte17]]&gt;4, ""))</f>
        <v/>
      </c>
      <c r="AF29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5" s="80" t="str">
        <f>IF(Tabelle2[[#This Row],[Spalte25]]&lt;5, 1, IF(Tabelle2[[#This Row],[Spalte25]]&gt;4, ""))</f>
        <v/>
      </c>
      <c r="AL29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5" s="155" t="str">
        <f>IF(Tabelle2[[#This Row],[Spalte31]]&lt;5, 1, IF(Tabelle2[[#This Row],[Spalte31]]&gt;4, ""))</f>
        <v/>
      </c>
      <c r="AR29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5" s="112" t="str">
        <f>IF(Tabelle2[[#This Row],[Spalte37]]&lt;5, 1, IF(Tabelle2[[#This Row],[Spalte37]]&gt;4, ""))</f>
        <v/>
      </c>
      <c r="AT295" s="158"/>
      <c r="AX29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5" s="120" t="str">
        <f>IF(Tabelle2[[#This Row],[Spalte43]]&lt;5, 1, IF(Tabelle2[[#This Row],[Spalte43]]&gt;4, ""))</f>
        <v/>
      </c>
      <c r="BD29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5" s="128" t="str">
        <f>IF(Tabelle2[[#This Row],[Spalte49]]&lt;5, 1, IF(Tabelle2[[#This Row],[Spalte49]]&gt;4, ""))</f>
        <v/>
      </c>
      <c r="BJ29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5" s="137" t="str">
        <f>IF(Tabelle2[[#This Row],[Spalte60]]&lt;5, 1, IF(Tabelle2[[#This Row],[Spalte60]]&gt;4, ""))</f>
        <v/>
      </c>
      <c r="BP29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5" s="65" t="str">
        <f>IF(Tabelle2[[#This Row],[Spalte66]]&lt;5, 1, IF(Tabelle2[[#This Row],[Spalte66]]&gt;4, ""))</f>
        <v/>
      </c>
      <c r="BV29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5" s="192" t="str">
        <f>IF(Tabelle2[[#This Row],[Spalte72]]&lt;5, 1, IF(Tabelle2[[#This Row],[Spalte72]]&gt;4, ""))</f>
        <v/>
      </c>
      <c r="CB29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5" s="80" t="str">
        <f>IF(Tabelle2[[#This Row],[Spalte78]]&lt;5, 1, IF(Tabelle2[[#This Row],[Spalte78]]&gt;4, ""))</f>
        <v/>
      </c>
      <c r="CD295" s="219"/>
      <c r="CH29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5" s="221" t="str">
        <f>IF(Tabelle2[[#This Row],[Spalte84]]&lt;5, 1, IF(Tabelle2[[#This Row],[Spalte84]]&gt;4, ""))</f>
        <v/>
      </c>
    </row>
    <row r="296" spans="1:87" x14ac:dyDescent="0.2">
      <c r="A296" t="s">
        <v>835</v>
      </c>
      <c r="B296" s="88" t="s">
        <v>57</v>
      </c>
      <c r="C296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6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29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2.6504629629629625E-3</v>
      </c>
      <c r="F296" s="9">
        <f>Tabelle2[[#This Row],[Spalte4]]/Tabelle2[[#This Row],[Spalte3]]</f>
        <v>2.6504629629629625E-3</v>
      </c>
      <c r="G296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296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96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296" s="45">
        <v>25</v>
      </c>
      <c r="K296" s="166">
        <v>25</v>
      </c>
      <c r="L296" s="46">
        <v>2.6504629629629625E-3</v>
      </c>
      <c r="M296" s="30">
        <v>1</v>
      </c>
      <c r="N296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6</v>
      </c>
      <c r="O296" s="44" t="str">
        <f>IF(Tabelle2[[#This Row],[Spalte11]]&lt;5, 1, IF(Tabelle2[[#This Row],[Spalte11]]&gt;4, ""))</f>
        <v/>
      </c>
      <c r="P296" s="54"/>
      <c r="Q296" s="32"/>
      <c r="R296" s="33"/>
      <c r="S296" s="31"/>
      <c r="T29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6" s="50" t="str">
        <f>IF(Tabelle2[[#This Row],[Spalte6]]&lt;5, 1, IF(Tabelle2[[#This Row],[Spalte6]]&gt;4, ""))</f>
        <v/>
      </c>
      <c r="V296" s="70"/>
      <c r="Y296" s="13"/>
      <c r="Z29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6" s="65" t="str">
        <f>IF(Tabelle2[[#This Row],[Spalte17]]&lt;5, 1, IF(Tabelle2[[#This Row],[Spalte17]]&gt;4, ""))</f>
        <v/>
      </c>
      <c r="AF29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6" s="80" t="str">
        <f>IF(Tabelle2[[#This Row],[Spalte25]]&lt;5, 1, IF(Tabelle2[[#This Row],[Spalte25]]&gt;4, ""))</f>
        <v/>
      </c>
      <c r="AL29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6" s="155" t="str">
        <f>IF(Tabelle2[[#This Row],[Spalte31]]&lt;5, 1, IF(Tabelle2[[#This Row],[Spalte31]]&gt;4, ""))</f>
        <v/>
      </c>
      <c r="AR29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6" s="112" t="str">
        <f>IF(Tabelle2[[#This Row],[Spalte37]]&lt;5, 1, IF(Tabelle2[[#This Row],[Spalte37]]&gt;4, ""))</f>
        <v/>
      </c>
      <c r="AT296" s="158"/>
      <c r="AX29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6" s="120" t="str">
        <f>IF(Tabelle2[[#This Row],[Spalte43]]&lt;5, 1, IF(Tabelle2[[#This Row],[Spalte43]]&gt;4, ""))</f>
        <v/>
      </c>
      <c r="BD29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6" s="128" t="str">
        <f>IF(Tabelle2[[#This Row],[Spalte49]]&lt;5, 1, IF(Tabelle2[[#This Row],[Spalte49]]&gt;4, ""))</f>
        <v/>
      </c>
      <c r="BJ29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6" s="137" t="str">
        <f>IF(Tabelle2[[#This Row],[Spalte60]]&lt;5, 1, IF(Tabelle2[[#This Row],[Spalte60]]&gt;4, ""))</f>
        <v/>
      </c>
      <c r="BP29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6" s="65" t="str">
        <f>IF(Tabelle2[[#This Row],[Spalte66]]&lt;5, 1, IF(Tabelle2[[#This Row],[Spalte66]]&gt;4, ""))</f>
        <v/>
      </c>
      <c r="BV29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6" s="192" t="str">
        <f>IF(Tabelle2[[#This Row],[Spalte72]]&lt;5, 1, IF(Tabelle2[[#This Row],[Spalte72]]&gt;4, ""))</f>
        <v/>
      </c>
      <c r="CB29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6" s="80" t="str">
        <f>IF(Tabelle2[[#This Row],[Spalte78]]&lt;5, 1, IF(Tabelle2[[#This Row],[Spalte78]]&gt;4, ""))</f>
        <v/>
      </c>
      <c r="CD296" s="219"/>
      <c r="CH29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6" s="221" t="str">
        <f>IF(Tabelle2[[#This Row],[Spalte84]]&lt;5, 1, IF(Tabelle2[[#This Row],[Spalte84]]&gt;4, ""))</f>
        <v/>
      </c>
    </row>
    <row r="297" spans="1:87" x14ac:dyDescent="0.2">
      <c r="A297" t="s">
        <v>835</v>
      </c>
      <c r="B297" s="88" t="s">
        <v>921</v>
      </c>
      <c r="C29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29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29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4.9768518518518521E-3</v>
      </c>
      <c r="F297" s="9">
        <f>Tabelle2[[#This Row],[Spalte4]]/Tabelle2[[#This Row],[Spalte3]]</f>
        <v>2.488425925925926E-3</v>
      </c>
      <c r="G29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7" s="44" t="str">
        <f>IF(Tabelle2[[#This Row],[Spalte11]]&lt;5, 1, IF(Tabelle2[[#This Row],[Spalte11]]&gt;4, ""))</f>
        <v/>
      </c>
      <c r="P297" s="54">
        <v>35</v>
      </c>
      <c r="Q297" s="31">
        <v>34</v>
      </c>
      <c r="R297" s="147">
        <v>1.4930555555555556E-3</v>
      </c>
      <c r="S297" s="148">
        <v>0</v>
      </c>
      <c r="T297" s="14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7" s="149" t="str">
        <f>IF(Tabelle2[[#This Row],[Spalte6]]&lt;5, 1, IF(Tabelle2[[#This Row],[Spalte6]]&gt;4, ""))</f>
        <v/>
      </c>
      <c r="V297" s="72">
        <v>43</v>
      </c>
      <c r="W297" s="13">
        <v>35</v>
      </c>
      <c r="X297" s="21">
        <v>3.483796296296296E-3</v>
      </c>
      <c r="Y297" s="18">
        <v>0</v>
      </c>
      <c r="Z297" s="19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7" s="73" t="str">
        <f>IF(Tabelle2[[#This Row],[Spalte17]]&lt;5, 1, IF(Tabelle2[[#This Row],[Spalte17]]&gt;4, ""))</f>
        <v/>
      </c>
      <c r="AF29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7" s="80" t="str">
        <f>IF(Tabelle2[[#This Row],[Spalte25]]&lt;5, 1, IF(Tabelle2[[#This Row],[Spalte25]]&gt;4, ""))</f>
        <v/>
      </c>
      <c r="AL29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7" s="155" t="str">
        <f>IF(Tabelle2[[#This Row],[Spalte31]]&lt;5, 1, IF(Tabelle2[[#This Row],[Spalte31]]&gt;4, ""))</f>
        <v/>
      </c>
      <c r="AR29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7" s="112" t="str">
        <f>IF(Tabelle2[[#This Row],[Spalte37]]&lt;5, 1, IF(Tabelle2[[#This Row],[Spalte37]]&gt;4, ""))</f>
        <v/>
      </c>
      <c r="AT297" s="158"/>
      <c r="AX29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7" s="120" t="str">
        <f>IF(Tabelle2[[#This Row],[Spalte43]]&lt;5, 1, IF(Tabelle2[[#This Row],[Spalte43]]&gt;4, ""))</f>
        <v/>
      </c>
      <c r="BD29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7" s="128" t="str">
        <f>IF(Tabelle2[[#This Row],[Spalte49]]&lt;5, 1, IF(Tabelle2[[#This Row],[Spalte49]]&gt;4, ""))</f>
        <v/>
      </c>
      <c r="BJ29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7" s="137" t="str">
        <f>IF(Tabelle2[[#This Row],[Spalte60]]&lt;5, 1, IF(Tabelle2[[#This Row],[Spalte60]]&gt;4, ""))</f>
        <v/>
      </c>
      <c r="BP29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7" s="65" t="str">
        <f>IF(Tabelle2[[#This Row],[Spalte66]]&lt;5, 1, IF(Tabelle2[[#This Row],[Spalte66]]&gt;4, ""))</f>
        <v/>
      </c>
      <c r="BV29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7" s="192" t="str">
        <f>IF(Tabelle2[[#This Row],[Spalte72]]&lt;5, 1, IF(Tabelle2[[#This Row],[Spalte72]]&gt;4, ""))</f>
        <v/>
      </c>
      <c r="CB29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7" s="80" t="str">
        <f>IF(Tabelle2[[#This Row],[Spalte78]]&lt;5, 1, IF(Tabelle2[[#This Row],[Spalte78]]&gt;4, ""))</f>
        <v/>
      </c>
      <c r="CD297" s="219"/>
      <c r="CH29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7" s="221" t="str">
        <f>IF(Tabelle2[[#This Row],[Spalte84]]&lt;5, 1, IF(Tabelle2[[#This Row],[Spalte84]]&gt;4, ""))</f>
        <v/>
      </c>
    </row>
    <row r="298" spans="1:87" x14ac:dyDescent="0.2">
      <c r="A298" t="s">
        <v>835</v>
      </c>
      <c r="B298" s="89" t="s">
        <v>920</v>
      </c>
      <c r="C29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9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8.1828703703703699E-3</v>
      </c>
      <c r="F298" s="9">
        <f>Tabelle2[[#This Row],[Spalte4]]/Tabelle2[[#This Row],[Spalte3]]</f>
        <v>8.1828703703703699E-3</v>
      </c>
      <c r="G29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29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8" s="44" t="str">
        <f>IF(Tabelle2[[#This Row],[Spalte11]]&lt;5, 1, IF(Tabelle2[[#This Row],[Spalte11]]&gt;4, ""))</f>
        <v/>
      </c>
      <c r="T298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8" s="40" t="str">
        <f>IF(Tabelle2[[#This Row],[Spalte6]]&lt;5, 1, IF(Tabelle2[[#This Row],[Spalte6]]&gt;4, ""))</f>
        <v/>
      </c>
      <c r="Z29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8" s="65" t="str">
        <f>IF(Tabelle2[[#This Row],[Spalte17]]&lt;5, 1, IF(Tabelle2[[#This Row],[Spalte17]]&gt;4, ""))</f>
        <v/>
      </c>
      <c r="AF29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8" s="80" t="str">
        <f>IF(Tabelle2[[#This Row],[Spalte25]]&lt;5, 1, IF(Tabelle2[[#This Row],[Spalte25]]&gt;4, ""))</f>
        <v/>
      </c>
      <c r="AL29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8" s="155" t="str">
        <f>IF(Tabelle2[[#This Row],[Spalte31]]&lt;5, 1, IF(Tabelle2[[#This Row],[Spalte31]]&gt;4, ""))</f>
        <v/>
      </c>
      <c r="AN298" s="143">
        <v>31</v>
      </c>
      <c r="AO298" s="145">
        <v>28</v>
      </c>
      <c r="AP298" s="144">
        <v>8.1828703703703699E-3</v>
      </c>
      <c r="AQ298" s="145">
        <v>0</v>
      </c>
      <c r="AR298" s="110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>5</v>
      </c>
      <c r="AS298" s="112" t="str">
        <f>IF(Tabelle2[[#This Row],[Spalte37]]&lt;5, 1, IF(Tabelle2[[#This Row],[Spalte37]]&gt;4, ""))</f>
        <v/>
      </c>
      <c r="AT298" s="158"/>
      <c r="AX29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8" s="120" t="str">
        <f>IF(Tabelle2[[#This Row],[Spalte43]]&lt;5, 1, IF(Tabelle2[[#This Row],[Spalte43]]&gt;4, ""))</f>
        <v/>
      </c>
      <c r="BD29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8" s="128" t="str">
        <f>IF(Tabelle2[[#This Row],[Spalte49]]&lt;5, 1, IF(Tabelle2[[#This Row],[Spalte49]]&gt;4, ""))</f>
        <v/>
      </c>
      <c r="BJ29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8" s="137" t="str">
        <f>IF(Tabelle2[[#This Row],[Spalte60]]&lt;5, 1, IF(Tabelle2[[#This Row],[Spalte60]]&gt;4, ""))</f>
        <v/>
      </c>
      <c r="BP29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8" s="65" t="str">
        <f>IF(Tabelle2[[#This Row],[Spalte66]]&lt;5, 1, IF(Tabelle2[[#This Row],[Spalte66]]&gt;4, ""))</f>
        <v/>
      </c>
      <c r="BV29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8" s="192" t="str">
        <f>IF(Tabelle2[[#This Row],[Spalte72]]&lt;5, 1, IF(Tabelle2[[#This Row],[Spalte72]]&gt;4, ""))</f>
        <v/>
      </c>
      <c r="CB29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8" s="80" t="str">
        <f>IF(Tabelle2[[#This Row],[Spalte78]]&lt;5, 1, IF(Tabelle2[[#This Row],[Spalte78]]&gt;4, ""))</f>
        <v/>
      </c>
      <c r="CD298" s="219"/>
      <c r="CH29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8" s="221" t="str">
        <f>IF(Tabelle2[[#This Row],[Spalte84]]&lt;5, 1, IF(Tabelle2[[#This Row],[Spalte84]]&gt;4, ""))</f>
        <v/>
      </c>
    </row>
    <row r="299" spans="1:87" x14ac:dyDescent="0.2">
      <c r="A299" t="s">
        <v>835</v>
      </c>
      <c r="B299" s="89" t="s">
        <v>907</v>
      </c>
      <c r="C29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29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29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9.3750000000000007E-4</v>
      </c>
      <c r="F299" s="9">
        <f>Tabelle2[[#This Row],[Spalte4]]/Tabelle2[[#This Row],[Spalte3]]</f>
        <v>9.3750000000000007E-4</v>
      </c>
      <c r="G29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29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29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29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299" s="44" t="str">
        <f>IF(Tabelle2[[#This Row],[Spalte11]]&lt;5, 1, IF(Tabelle2[[#This Row],[Spalte11]]&gt;4, ""))</f>
        <v/>
      </c>
      <c r="T29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299" s="40" t="str">
        <f>IF(Tabelle2[[#This Row],[Spalte6]]&lt;5, 1, IF(Tabelle2[[#This Row],[Spalte6]]&gt;4, ""))</f>
        <v/>
      </c>
      <c r="Z29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299" s="65" t="str">
        <f>IF(Tabelle2[[#This Row],[Spalte17]]&lt;5, 1, IF(Tabelle2[[#This Row],[Spalte17]]&gt;4, ""))</f>
        <v/>
      </c>
      <c r="AF29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299" s="80" t="str">
        <f>IF(Tabelle2[[#This Row],[Spalte25]]&lt;5, 1, IF(Tabelle2[[#This Row],[Spalte25]]&gt;4, ""))</f>
        <v/>
      </c>
      <c r="AL29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299" s="155" t="str">
        <f>IF(Tabelle2[[#This Row],[Spalte31]]&lt;5, 1, IF(Tabelle2[[#This Row],[Spalte31]]&gt;4, ""))</f>
        <v/>
      </c>
      <c r="AN299" s="143">
        <v>6</v>
      </c>
      <c r="AO299" s="145">
        <v>2</v>
      </c>
      <c r="AP299" s="144">
        <v>9.3750000000000007E-4</v>
      </c>
      <c r="AQ299" s="145">
        <v>0</v>
      </c>
      <c r="AR29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299" s="112" t="str">
        <f>IF(Tabelle2[[#This Row],[Spalte37]]&lt;5, 1, IF(Tabelle2[[#This Row],[Spalte37]]&gt;4, ""))</f>
        <v/>
      </c>
      <c r="AT299" s="158"/>
      <c r="AX29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299" s="120" t="str">
        <f>IF(Tabelle2[[#This Row],[Spalte43]]&lt;5, 1, IF(Tabelle2[[#This Row],[Spalte43]]&gt;4, ""))</f>
        <v/>
      </c>
      <c r="BD29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299" s="128" t="str">
        <f>IF(Tabelle2[[#This Row],[Spalte49]]&lt;5, 1, IF(Tabelle2[[#This Row],[Spalte49]]&gt;4, ""))</f>
        <v/>
      </c>
      <c r="BJ299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299" s="137" t="str">
        <f>IF(Tabelle2[[#This Row],[Spalte60]]&lt;5, 1, IF(Tabelle2[[#This Row],[Spalte60]]&gt;4, ""))</f>
        <v/>
      </c>
      <c r="BP29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299" s="65" t="str">
        <f>IF(Tabelle2[[#This Row],[Spalte66]]&lt;5, 1, IF(Tabelle2[[#This Row],[Spalte66]]&gt;4, ""))</f>
        <v/>
      </c>
      <c r="BV29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299" s="192" t="str">
        <f>IF(Tabelle2[[#This Row],[Spalte72]]&lt;5, 1, IF(Tabelle2[[#This Row],[Spalte72]]&gt;4, ""))</f>
        <v/>
      </c>
      <c r="CB29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299" s="80" t="str">
        <f>IF(Tabelle2[[#This Row],[Spalte78]]&lt;5, 1, IF(Tabelle2[[#This Row],[Spalte78]]&gt;4, ""))</f>
        <v/>
      </c>
      <c r="CD299" s="219"/>
      <c r="CH29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299" s="221" t="str">
        <f>IF(Tabelle2[[#This Row],[Spalte84]]&lt;5, 1, IF(Tabelle2[[#This Row],[Spalte84]]&gt;4, ""))</f>
        <v/>
      </c>
    </row>
    <row r="300" spans="1:87" x14ac:dyDescent="0.2">
      <c r="A300" t="s">
        <v>835</v>
      </c>
      <c r="B300" s="89" t="s">
        <v>916</v>
      </c>
      <c r="C30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0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BR06</v>
      </c>
      <c r="E30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2.5115740740740741E-3</v>
      </c>
      <c r="F300" s="9">
        <f>Tabelle2[[#This Row],[Spalte4]]/Tabelle2[[#This Row],[Spalte3]]</f>
        <v>1.255787037037037E-3</v>
      </c>
      <c r="G30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0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0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0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0" s="44" t="str">
        <f>IF(Tabelle2[[#This Row],[Spalte11]]&lt;5, 1, IF(Tabelle2[[#This Row],[Spalte11]]&gt;4, ""))</f>
        <v/>
      </c>
      <c r="T30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0" s="40" t="str">
        <f>IF(Tabelle2[[#This Row],[Spalte6]]&lt;5, 1, IF(Tabelle2[[#This Row],[Spalte6]]&gt;4, ""))</f>
        <v/>
      </c>
      <c r="Z30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0" s="65" t="str">
        <f>IF(Tabelle2[[#This Row],[Spalte17]]&lt;5, 1, IF(Tabelle2[[#This Row],[Spalte17]]&gt;4, ""))</f>
        <v/>
      </c>
      <c r="AF30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0" s="80" t="str">
        <f>IF(Tabelle2[[#This Row],[Spalte25]]&lt;5, 1, IF(Tabelle2[[#This Row],[Spalte25]]&gt;4, ""))</f>
        <v/>
      </c>
      <c r="AL30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0" s="155" t="str">
        <f>IF(Tabelle2[[#This Row],[Spalte31]]&lt;5, 1, IF(Tabelle2[[#This Row],[Spalte31]]&gt;4, ""))</f>
        <v/>
      </c>
      <c r="AN300" s="143">
        <v>22</v>
      </c>
      <c r="AO300" s="145">
        <v>14</v>
      </c>
      <c r="AP300" s="144">
        <v>1.261574074074074E-3</v>
      </c>
      <c r="AQ300" s="145">
        <v>0</v>
      </c>
      <c r="AR30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0" s="112" t="str">
        <f>IF(Tabelle2[[#This Row],[Spalte37]]&lt;5, 1, IF(Tabelle2[[#This Row],[Spalte37]]&gt;4, ""))</f>
        <v/>
      </c>
      <c r="AT300" s="161">
        <v>26</v>
      </c>
      <c r="AU300" s="156">
        <v>16</v>
      </c>
      <c r="AV300" s="157">
        <v>1.25E-3</v>
      </c>
      <c r="AW300" s="156">
        <v>0</v>
      </c>
      <c r="AX30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0" s="120" t="str">
        <f>IF(Tabelle2[[#This Row],[Spalte43]]&lt;5, 1, IF(Tabelle2[[#This Row],[Spalte43]]&gt;4, ""))</f>
        <v/>
      </c>
      <c r="BD30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0" s="128" t="str">
        <f>IF(Tabelle2[[#This Row],[Spalte49]]&lt;5, 1, IF(Tabelle2[[#This Row],[Spalte49]]&gt;4, ""))</f>
        <v/>
      </c>
      <c r="BJ30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0" s="137" t="str">
        <f>IF(Tabelle2[[#This Row],[Spalte60]]&lt;5, 1, IF(Tabelle2[[#This Row],[Spalte60]]&gt;4, ""))</f>
        <v/>
      </c>
      <c r="BP30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0" s="65" t="str">
        <f>IF(Tabelle2[[#This Row],[Spalte66]]&lt;5, 1, IF(Tabelle2[[#This Row],[Spalte66]]&gt;4, ""))</f>
        <v/>
      </c>
      <c r="BV30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0" s="192" t="str">
        <f>IF(Tabelle2[[#This Row],[Spalte72]]&lt;5, 1, IF(Tabelle2[[#This Row],[Spalte72]]&gt;4, ""))</f>
        <v/>
      </c>
      <c r="CB30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0" s="80" t="str">
        <f>IF(Tabelle2[[#This Row],[Spalte78]]&lt;5, 1, IF(Tabelle2[[#This Row],[Spalte78]]&gt;4, ""))</f>
        <v/>
      </c>
      <c r="CD300" s="219"/>
      <c r="CH30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0" s="221" t="str">
        <f>IF(Tabelle2[[#This Row],[Spalte84]]&lt;5, 1, IF(Tabelle2[[#This Row],[Spalte84]]&gt;4, ""))</f>
        <v/>
      </c>
    </row>
    <row r="301" spans="1:87" x14ac:dyDescent="0.2">
      <c r="A301" t="s">
        <v>835</v>
      </c>
      <c r="B301" s="89" t="s">
        <v>1082</v>
      </c>
      <c r="C301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01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30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3.0787037037037037E-3</v>
      </c>
      <c r="F301" s="9">
        <f>Tabelle2[[#This Row],[Spalte4]]/Tabelle2[[#This Row],[Spalte3]]</f>
        <v>3.0787037037037037E-3</v>
      </c>
      <c r="G30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0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0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01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1" s="196" t="str">
        <f>IF(Tabelle2[[#This Row],[Spalte11]]&lt;5, 1, IF(Tabelle2[[#This Row],[Spalte11]]&gt;4, ""))</f>
        <v/>
      </c>
      <c r="T301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1" s="198" t="str">
        <f>IF(Tabelle2[[#This Row],[Spalte6]]&lt;5, 1, IF(Tabelle2[[#This Row],[Spalte6]]&gt;4, ""))</f>
        <v/>
      </c>
      <c r="Z301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1" s="199" t="str">
        <f>IF(Tabelle2[[#This Row],[Spalte17]]&lt;5, 1, IF(Tabelle2[[#This Row],[Spalte17]]&gt;4, ""))</f>
        <v/>
      </c>
      <c r="AF301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1" s="200" t="str">
        <f>IF(Tabelle2[[#This Row],[Spalte25]]&lt;5, 1, IF(Tabelle2[[#This Row],[Spalte25]]&gt;4, ""))</f>
        <v/>
      </c>
      <c r="AL301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1" s="201" t="str">
        <f>IF(Tabelle2[[#This Row],[Spalte31]]&lt;5, 1, IF(Tabelle2[[#This Row],[Spalte31]]&gt;4, ""))</f>
        <v/>
      </c>
      <c r="AR301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1" s="202" t="str">
        <f>IF(Tabelle2[[#This Row],[Spalte37]]&lt;5, 1, IF(Tabelle2[[#This Row],[Spalte37]]&gt;4, ""))</f>
        <v/>
      </c>
      <c r="AT301" s="158"/>
      <c r="AX301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1" s="203" t="str">
        <f>IF(Tabelle2[[#This Row],[Spalte43]]&lt;5, 1, IF(Tabelle2[[#This Row],[Spalte43]]&gt;4, ""))</f>
        <v/>
      </c>
      <c r="BD301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1" s="204" t="str">
        <f>IF(Tabelle2[[#This Row],[Spalte49]]&lt;5, 1, IF(Tabelle2[[#This Row],[Spalte49]]&gt;4, ""))</f>
        <v/>
      </c>
      <c r="BJ301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1" s="185" t="str">
        <f>IF(Tabelle2[[#This Row],[Spalte60]]&lt;5, 1, IF(Tabelle2[[#This Row],[Spalte60]]&gt;4, ""))</f>
        <v/>
      </c>
      <c r="BP301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1" s="199" t="str">
        <f>IF(Tabelle2[[#This Row],[Spalte66]]&lt;5, 1, IF(Tabelle2[[#This Row],[Spalte66]]&gt;4, ""))</f>
        <v/>
      </c>
      <c r="BV301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1" s="205" t="str">
        <f>IF(Tabelle2[[#This Row],[Spalte72]]&lt;5, 1, IF(Tabelle2[[#This Row],[Spalte72]]&gt;4, ""))</f>
        <v/>
      </c>
      <c r="BX301" s="84">
        <v>17</v>
      </c>
      <c r="BY301" s="174">
        <v>12</v>
      </c>
      <c r="BZ301" s="85">
        <v>3.0787037037037037E-3</v>
      </c>
      <c r="CA301" s="173">
        <v>0</v>
      </c>
      <c r="CB301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1" s="200" t="str">
        <f>IF(Tabelle2[[#This Row],[Spalte78]]&lt;5, 1, IF(Tabelle2[[#This Row],[Spalte78]]&gt;4, ""))</f>
        <v/>
      </c>
      <c r="CD301" s="219"/>
      <c r="CH30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1" s="225" t="str">
        <f>IF(Tabelle2[[#This Row],[Spalte84]]&lt;5, 1, IF(Tabelle2[[#This Row],[Spalte84]]&gt;4, ""))</f>
        <v/>
      </c>
    </row>
    <row r="302" spans="1:87" x14ac:dyDescent="0.2">
      <c r="A302" t="s">
        <v>835</v>
      </c>
      <c r="B302" s="89" t="s">
        <v>947</v>
      </c>
      <c r="C30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0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30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7.4537037037037028E-3</v>
      </c>
      <c r="F302" s="9">
        <f>Tabelle2[[#This Row],[Spalte4]]/Tabelle2[[#This Row],[Spalte3]]</f>
        <v>7.4537037037037028E-3</v>
      </c>
      <c r="G30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30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0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30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2" s="44" t="str">
        <f>IF(Tabelle2[[#This Row],[Spalte11]]&lt;5, 1, IF(Tabelle2[[#This Row],[Spalte11]]&gt;4, ""))</f>
        <v/>
      </c>
      <c r="T30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2" s="40" t="str">
        <f>IF(Tabelle2[[#This Row],[Spalte6]]&lt;5, 1, IF(Tabelle2[[#This Row],[Spalte6]]&gt;4, ""))</f>
        <v/>
      </c>
      <c r="Z30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2" s="65" t="str">
        <f>IF(Tabelle2[[#This Row],[Spalte17]]&lt;5, 1, IF(Tabelle2[[#This Row],[Spalte17]]&gt;4, ""))</f>
        <v/>
      </c>
      <c r="AF30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2" s="80" t="str">
        <f>IF(Tabelle2[[#This Row],[Spalte25]]&lt;5, 1, IF(Tabelle2[[#This Row],[Spalte25]]&gt;4, ""))</f>
        <v/>
      </c>
      <c r="AL30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2" s="155" t="str">
        <f>IF(Tabelle2[[#This Row],[Spalte31]]&lt;5, 1, IF(Tabelle2[[#This Row],[Spalte31]]&gt;4, ""))</f>
        <v/>
      </c>
      <c r="AR30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2" s="112" t="str">
        <f>IF(Tabelle2[[#This Row],[Spalte37]]&lt;5, 1, IF(Tabelle2[[#This Row],[Spalte37]]&gt;4, ""))</f>
        <v/>
      </c>
      <c r="AT302" s="158"/>
      <c r="AX30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2" s="120" t="str">
        <f>IF(Tabelle2[[#This Row],[Spalte43]]&lt;5, 1, IF(Tabelle2[[#This Row],[Spalte43]]&gt;4, ""))</f>
        <v/>
      </c>
      <c r="AZ302" s="162">
        <v>29</v>
      </c>
      <c r="BA302" s="159">
        <v>28</v>
      </c>
      <c r="BB302" s="160">
        <v>7.4537037037037028E-3</v>
      </c>
      <c r="BC302" s="159">
        <v>2</v>
      </c>
      <c r="BD302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3</v>
      </c>
      <c r="BE302" s="128">
        <f>IF(Tabelle2[[#This Row],[Spalte49]]&lt;5, 1, IF(Tabelle2[[#This Row],[Spalte49]]&gt;4, ""))</f>
        <v>1</v>
      </c>
      <c r="BJ30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2" s="137" t="str">
        <f>IF(Tabelle2[[#This Row],[Spalte60]]&lt;5, 1, IF(Tabelle2[[#This Row],[Spalte60]]&gt;4, ""))</f>
        <v/>
      </c>
      <c r="BP30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2" s="65" t="str">
        <f>IF(Tabelle2[[#This Row],[Spalte66]]&lt;5, 1, IF(Tabelle2[[#This Row],[Spalte66]]&gt;4, ""))</f>
        <v/>
      </c>
      <c r="BV30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2" s="192" t="str">
        <f>IF(Tabelle2[[#This Row],[Spalte72]]&lt;5, 1, IF(Tabelle2[[#This Row],[Spalte72]]&gt;4, ""))</f>
        <v/>
      </c>
      <c r="CB30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2" s="80" t="str">
        <f>IF(Tabelle2[[#This Row],[Spalte78]]&lt;5, 1, IF(Tabelle2[[#This Row],[Spalte78]]&gt;4, ""))</f>
        <v/>
      </c>
      <c r="CD302" s="219"/>
      <c r="CH30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2" s="221" t="str">
        <f>IF(Tabelle2[[#This Row],[Spalte84]]&lt;5, 1, IF(Tabelle2[[#This Row],[Spalte84]]&gt;4, ""))</f>
        <v/>
      </c>
    </row>
    <row r="303" spans="1:87" x14ac:dyDescent="0.2">
      <c r="A303" t="s">
        <v>835</v>
      </c>
      <c r="B303" s="89" t="s">
        <v>885</v>
      </c>
      <c r="C30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0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30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2.658564814814815E-2</v>
      </c>
      <c r="F303" s="9">
        <f>Tabelle2[[#This Row],[Spalte4]]/Tabelle2[[#This Row],[Spalte3]]</f>
        <v>1.3292824074074075E-2</v>
      </c>
      <c r="G30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4</v>
      </c>
      <c r="H30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0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0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3" s="44" t="str">
        <f>IF(Tabelle2[[#This Row],[Spalte11]]&lt;5, 1, IF(Tabelle2[[#This Row],[Spalte11]]&gt;4, ""))</f>
        <v/>
      </c>
      <c r="T30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3" s="40" t="str">
        <f>IF(Tabelle2[[#This Row],[Spalte6]]&lt;5, 1, IF(Tabelle2[[#This Row],[Spalte6]]&gt;4, ""))</f>
        <v/>
      </c>
      <c r="Z30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3" s="65" t="str">
        <f>IF(Tabelle2[[#This Row],[Spalte17]]&lt;5, 1, IF(Tabelle2[[#This Row],[Spalte17]]&gt;4, ""))</f>
        <v/>
      </c>
      <c r="AF30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3" s="80" t="str">
        <f>IF(Tabelle2[[#This Row],[Spalte25]]&lt;5, 1, IF(Tabelle2[[#This Row],[Spalte25]]&gt;4, ""))</f>
        <v/>
      </c>
      <c r="AH303" s="106">
        <v>1</v>
      </c>
      <c r="AI303" s="99">
        <v>9</v>
      </c>
      <c r="AJ303" s="100">
        <v>1.8449074074074076E-2</v>
      </c>
      <c r="AK303" s="99">
        <v>4</v>
      </c>
      <c r="AL30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3" s="155" t="str">
        <f>IF(Tabelle2[[#This Row],[Spalte31]]&lt;5, 1, IF(Tabelle2[[#This Row],[Spalte31]]&gt;4, ""))</f>
        <v/>
      </c>
      <c r="AN303" s="143">
        <v>18</v>
      </c>
      <c r="AO303" s="145">
        <v>17</v>
      </c>
      <c r="AP303" s="144">
        <v>8.1365740740740738E-3</v>
      </c>
      <c r="AQ303" s="145">
        <v>0</v>
      </c>
      <c r="AR30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3" s="112" t="str">
        <f>IF(Tabelle2[[#This Row],[Spalte37]]&lt;5, 1, IF(Tabelle2[[#This Row],[Spalte37]]&gt;4, ""))</f>
        <v/>
      </c>
      <c r="AT303" s="158"/>
      <c r="AX30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3" s="120" t="str">
        <f>IF(Tabelle2[[#This Row],[Spalte43]]&lt;5, 1, IF(Tabelle2[[#This Row],[Spalte43]]&gt;4, ""))</f>
        <v/>
      </c>
      <c r="BD30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3" s="128" t="str">
        <f>IF(Tabelle2[[#This Row],[Spalte49]]&lt;5, 1, IF(Tabelle2[[#This Row],[Spalte49]]&gt;4, ""))</f>
        <v/>
      </c>
      <c r="BJ30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3" s="137" t="str">
        <f>IF(Tabelle2[[#This Row],[Spalte60]]&lt;5, 1, IF(Tabelle2[[#This Row],[Spalte60]]&gt;4, ""))</f>
        <v/>
      </c>
      <c r="BP30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3" s="65" t="str">
        <f>IF(Tabelle2[[#This Row],[Spalte66]]&lt;5, 1, IF(Tabelle2[[#This Row],[Spalte66]]&gt;4, ""))</f>
        <v/>
      </c>
      <c r="BV30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3" s="192" t="str">
        <f>IF(Tabelle2[[#This Row],[Spalte72]]&lt;5, 1, IF(Tabelle2[[#This Row],[Spalte72]]&gt;4, ""))</f>
        <v/>
      </c>
      <c r="CB30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3" s="80" t="str">
        <f>IF(Tabelle2[[#This Row],[Spalte78]]&lt;5, 1, IF(Tabelle2[[#This Row],[Spalte78]]&gt;4, ""))</f>
        <v/>
      </c>
      <c r="CD303" s="219"/>
      <c r="CH30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3" s="221" t="str">
        <f>IF(Tabelle2[[#This Row],[Spalte84]]&lt;5, 1, IF(Tabelle2[[#This Row],[Spalte84]]&gt;4, ""))</f>
        <v/>
      </c>
    </row>
    <row r="304" spans="1:87" x14ac:dyDescent="0.2">
      <c r="A304" t="s">
        <v>835</v>
      </c>
      <c r="B304" s="88" t="s">
        <v>54</v>
      </c>
      <c r="C30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0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BR01</v>
      </c>
      <c r="E30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2.8935185185185188E-3</v>
      </c>
      <c r="F304" s="9">
        <f>Tabelle2[[#This Row],[Spalte4]]/Tabelle2[[#This Row],[Spalte3]]</f>
        <v>2.8935185185185188E-3</v>
      </c>
      <c r="G30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0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0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J304" s="45">
        <v>22</v>
      </c>
      <c r="K304" s="166">
        <v>22</v>
      </c>
      <c r="L304" s="46">
        <v>2.8935185185185188E-3</v>
      </c>
      <c r="M304" s="30">
        <v>1</v>
      </c>
      <c r="N304" s="30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>9</v>
      </c>
      <c r="O304" s="44" t="str">
        <f>IF(Tabelle2[[#This Row],[Spalte11]]&lt;5, 1, IF(Tabelle2[[#This Row],[Spalte11]]&gt;4, ""))</f>
        <v/>
      </c>
      <c r="Q304" s="32"/>
      <c r="R304" s="32"/>
      <c r="S304" s="31"/>
      <c r="T304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4" s="56" t="str">
        <f>IF(Tabelle2[[#This Row],[Spalte6]]&lt;5, 1, IF(Tabelle2[[#This Row],[Spalte6]]&gt;4, ""))</f>
        <v/>
      </c>
      <c r="Z30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4" s="65" t="str">
        <f>IF(Tabelle2[[#This Row],[Spalte17]]&lt;5, 1, IF(Tabelle2[[#This Row],[Spalte17]]&gt;4, ""))</f>
        <v/>
      </c>
      <c r="AF30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4" s="80" t="str">
        <f>IF(Tabelle2[[#This Row],[Spalte25]]&lt;5, 1, IF(Tabelle2[[#This Row],[Spalte25]]&gt;4, ""))</f>
        <v/>
      </c>
      <c r="AL30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4" s="155" t="str">
        <f>IF(Tabelle2[[#This Row],[Spalte31]]&lt;5, 1, IF(Tabelle2[[#This Row],[Spalte31]]&gt;4, ""))</f>
        <v/>
      </c>
      <c r="AR30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4" s="112" t="str">
        <f>IF(Tabelle2[[#This Row],[Spalte37]]&lt;5, 1, IF(Tabelle2[[#This Row],[Spalte37]]&gt;4, ""))</f>
        <v/>
      </c>
      <c r="AT304" s="158"/>
      <c r="AX30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4" s="120" t="str">
        <f>IF(Tabelle2[[#This Row],[Spalte43]]&lt;5, 1, IF(Tabelle2[[#This Row],[Spalte43]]&gt;4, ""))</f>
        <v/>
      </c>
      <c r="BD30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4" s="128" t="str">
        <f>IF(Tabelle2[[#This Row],[Spalte49]]&lt;5, 1, IF(Tabelle2[[#This Row],[Spalte49]]&gt;4, ""))</f>
        <v/>
      </c>
      <c r="BJ30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4" s="137" t="str">
        <f>IF(Tabelle2[[#This Row],[Spalte60]]&lt;5, 1, IF(Tabelle2[[#This Row],[Spalte60]]&gt;4, ""))</f>
        <v/>
      </c>
      <c r="BP30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4" s="65" t="str">
        <f>IF(Tabelle2[[#This Row],[Spalte66]]&lt;5, 1, IF(Tabelle2[[#This Row],[Spalte66]]&gt;4, ""))</f>
        <v/>
      </c>
      <c r="BV30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4" s="192" t="str">
        <f>IF(Tabelle2[[#This Row],[Spalte72]]&lt;5, 1, IF(Tabelle2[[#This Row],[Spalte72]]&gt;4, ""))</f>
        <v/>
      </c>
      <c r="CB30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4" s="80" t="str">
        <f>IF(Tabelle2[[#This Row],[Spalte78]]&lt;5, 1, IF(Tabelle2[[#This Row],[Spalte78]]&gt;4, ""))</f>
        <v/>
      </c>
      <c r="CD304" s="219"/>
      <c r="CH30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4" s="221" t="str">
        <f>IF(Tabelle2[[#This Row],[Spalte84]]&lt;5, 1, IF(Tabelle2[[#This Row],[Spalte84]]&gt;4, ""))</f>
        <v/>
      </c>
    </row>
    <row r="305" spans="1:87" x14ac:dyDescent="0.2">
      <c r="A305" t="s">
        <v>835</v>
      </c>
      <c r="B305" s="89" t="s">
        <v>1076</v>
      </c>
      <c r="C305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05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BR12</v>
      </c>
      <c r="E30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3.1516203703703706E-2</v>
      </c>
      <c r="F305" s="9">
        <f>Tabelle2[[#This Row],[Spalte4]]/Tabelle2[[#This Row],[Spalte3]]</f>
        <v>1.5758101851851853E-2</v>
      </c>
      <c r="G30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30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0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05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5" s="196" t="str">
        <f>IF(Tabelle2[[#This Row],[Spalte11]]&lt;5, 1, IF(Tabelle2[[#This Row],[Spalte11]]&gt;4, ""))</f>
        <v/>
      </c>
      <c r="T305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5" s="198" t="str">
        <f>IF(Tabelle2[[#This Row],[Spalte6]]&lt;5, 1, IF(Tabelle2[[#This Row],[Spalte6]]&gt;4, ""))</f>
        <v/>
      </c>
      <c r="Z305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5" s="199" t="str">
        <f>IF(Tabelle2[[#This Row],[Spalte17]]&lt;5, 1, IF(Tabelle2[[#This Row],[Spalte17]]&gt;4, ""))</f>
        <v/>
      </c>
      <c r="AF305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5" s="200" t="str">
        <f>IF(Tabelle2[[#This Row],[Spalte25]]&lt;5, 1, IF(Tabelle2[[#This Row],[Spalte25]]&gt;4, ""))</f>
        <v/>
      </c>
      <c r="AL305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5" s="201" t="str">
        <f>IF(Tabelle2[[#This Row],[Spalte31]]&lt;5, 1, IF(Tabelle2[[#This Row],[Spalte31]]&gt;4, ""))</f>
        <v/>
      </c>
      <c r="AR305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5" s="202" t="str">
        <f>IF(Tabelle2[[#This Row],[Spalte37]]&lt;5, 1, IF(Tabelle2[[#This Row],[Spalte37]]&gt;4, ""))</f>
        <v/>
      </c>
      <c r="AT305" s="158"/>
      <c r="AX305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5" s="203" t="str">
        <f>IF(Tabelle2[[#This Row],[Spalte43]]&lt;5, 1, IF(Tabelle2[[#This Row],[Spalte43]]&gt;4, ""))</f>
        <v/>
      </c>
      <c r="BD305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5" s="204" t="str">
        <f>IF(Tabelle2[[#This Row],[Spalte49]]&lt;5, 1, IF(Tabelle2[[#This Row],[Spalte49]]&gt;4, ""))</f>
        <v/>
      </c>
      <c r="BJ305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5" s="185" t="str">
        <f>IF(Tabelle2[[#This Row],[Spalte60]]&lt;5, 1, IF(Tabelle2[[#This Row],[Spalte60]]&gt;4, ""))</f>
        <v/>
      </c>
      <c r="BP305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5" s="199" t="str">
        <f>IF(Tabelle2[[#This Row],[Spalte66]]&lt;5, 1, IF(Tabelle2[[#This Row],[Spalte66]]&gt;4, ""))</f>
        <v/>
      </c>
      <c r="BV305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5" s="205" t="str">
        <f>IF(Tabelle2[[#This Row],[Spalte72]]&lt;5, 1, IF(Tabelle2[[#This Row],[Spalte72]]&gt;4, ""))</f>
        <v/>
      </c>
      <c r="BX305" s="84">
        <v>9</v>
      </c>
      <c r="BY305" s="174">
        <v>5</v>
      </c>
      <c r="BZ305" s="85">
        <v>1.9907407407407408E-3</v>
      </c>
      <c r="CA305" s="173">
        <v>0</v>
      </c>
      <c r="CB305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5" s="200" t="str">
        <f>IF(Tabelle2[[#This Row],[Spalte78]]&lt;5, 1, IF(Tabelle2[[#This Row],[Spalte78]]&gt;4, ""))</f>
        <v/>
      </c>
      <c r="CD305" s="265">
        <v>9</v>
      </c>
      <c r="CE305" s="226">
        <v>31</v>
      </c>
      <c r="CF305" s="227">
        <v>2.9525462962962965E-2</v>
      </c>
      <c r="CG305" s="226">
        <v>2</v>
      </c>
      <c r="CH305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6</v>
      </c>
      <c r="CI305" s="225" t="str">
        <f>IF(Tabelle2[[#This Row],[Spalte84]]&lt;5, 1, IF(Tabelle2[[#This Row],[Spalte84]]&gt;4, ""))</f>
        <v/>
      </c>
    </row>
    <row r="306" spans="1:87" x14ac:dyDescent="0.2">
      <c r="A306" t="s">
        <v>835</v>
      </c>
      <c r="B306" s="89" t="s">
        <v>1086</v>
      </c>
      <c r="C30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0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30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3.5590277777777776E-2</v>
      </c>
      <c r="F306" s="9">
        <f>Tabelle2[[#This Row],[Spalte4]]/Tabelle2[[#This Row],[Spalte3]]</f>
        <v>3.5590277777777776E-2</v>
      </c>
      <c r="G30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0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0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0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6" s="196" t="str">
        <f>IF(Tabelle2[[#This Row],[Spalte11]]&lt;5, 1, IF(Tabelle2[[#This Row],[Spalte11]]&gt;4, ""))</f>
        <v/>
      </c>
      <c r="T30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6" s="198" t="str">
        <f>IF(Tabelle2[[#This Row],[Spalte6]]&lt;5, 1, IF(Tabelle2[[#This Row],[Spalte6]]&gt;4, ""))</f>
        <v/>
      </c>
      <c r="Z30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6" s="199" t="str">
        <f>IF(Tabelle2[[#This Row],[Spalte17]]&lt;5, 1, IF(Tabelle2[[#This Row],[Spalte17]]&gt;4, ""))</f>
        <v/>
      </c>
      <c r="AF30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6" s="200" t="str">
        <f>IF(Tabelle2[[#This Row],[Spalte25]]&lt;5, 1, IF(Tabelle2[[#This Row],[Spalte25]]&gt;4, ""))</f>
        <v/>
      </c>
      <c r="AL30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6" s="201" t="str">
        <f>IF(Tabelle2[[#This Row],[Spalte31]]&lt;5, 1, IF(Tabelle2[[#This Row],[Spalte31]]&gt;4, ""))</f>
        <v/>
      </c>
      <c r="AR30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6" s="202" t="str">
        <f>IF(Tabelle2[[#This Row],[Spalte37]]&lt;5, 1, IF(Tabelle2[[#This Row],[Spalte37]]&gt;4, ""))</f>
        <v/>
      </c>
      <c r="AT306" s="158"/>
      <c r="AX30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6" s="203" t="str">
        <f>IF(Tabelle2[[#This Row],[Spalte43]]&lt;5, 1, IF(Tabelle2[[#This Row],[Spalte43]]&gt;4, ""))</f>
        <v/>
      </c>
      <c r="BD30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6" s="204" t="str">
        <f>IF(Tabelle2[[#This Row],[Spalte49]]&lt;5, 1, IF(Tabelle2[[#This Row],[Spalte49]]&gt;4, ""))</f>
        <v/>
      </c>
      <c r="BJ30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6" s="185" t="str">
        <f>IF(Tabelle2[[#This Row],[Spalte60]]&lt;5, 1, IF(Tabelle2[[#This Row],[Spalte60]]&gt;4, ""))</f>
        <v/>
      </c>
      <c r="BP306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6" s="199" t="str">
        <f>IF(Tabelle2[[#This Row],[Spalte66]]&lt;5, 1, IF(Tabelle2[[#This Row],[Spalte66]]&gt;4, ""))</f>
        <v/>
      </c>
      <c r="BV30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6" s="205" t="str">
        <f>IF(Tabelle2[[#This Row],[Spalte72]]&lt;5, 1, IF(Tabelle2[[#This Row],[Spalte72]]&gt;4, ""))</f>
        <v/>
      </c>
      <c r="CB30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6" s="200" t="str">
        <f>IF(Tabelle2[[#This Row],[Spalte78]]&lt;5, 1, IF(Tabelle2[[#This Row],[Spalte78]]&gt;4, ""))</f>
        <v/>
      </c>
      <c r="CD306" s="265">
        <v>3</v>
      </c>
      <c r="CE306" s="226">
        <v>29</v>
      </c>
      <c r="CF306" s="227">
        <v>3.5590277777777776E-2</v>
      </c>
      <c r="CG306" s="226">
        <v>1</v>
      </c>
      <c r="CH306" s="219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>8</v>
      </c>
      <c r="CI306" s="225" t="str">
        <f>IF(Tabelle2[[#This Row],[Spalte84]]&lt;5, 1, IF(Tabelle2[[#This Row],[Spalte84]]&gt;4, ""))</f>
        <v/>
      </c>
    </row>
    <row r="307" spans="1:87" x14ac:dyDescent="0.2">
      <c r="B307" s="87" t="s">
        <v>20</v>
      </c>
      <c r="K307" s="30"/>
      <c r="L307" s="34"/>
      <c r="M307" s="30"/>
      <c r="N30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7" s="44" t="str">
        <f>IF(Tabelle2[[#This Row],[Spalte11]]&lt;5, 1, IF(Tabelle2[[#This Row],[Spalte11]]&gt;4, ""))</f>
        <v/>
      </c>
      <c r="Q307" s="32"/>
      <c r="R307" s="32"/>
      <c r="S307" s="32"/>
      <c r="T307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7" s="50" t="str">
        <f>IF(Tabelle2[[#This Row],[Spalte6]]&lt;5, 1, IF(Tabelle2[[#This Row],[Spalte6]]&gt;4, ""))</f>
        <v/>
      </c>
      <c r="Z30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7" s="65" t="str">
        <f>IF(Tabelle2[[#This Row],[Spalte17]]&lt;5, 1, IF(Tabelle2[[#This Row],[Spalte17]]&gt;4, ""))</f>
        <v/>
      </c>
      <c r="AF30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7" s="80" t="str">
        <f>IF(Tabelle2[[#This Row],[Spalte25]]&lt;5, 1, IF(Tabelle2[[#This Row],[Spalte25]]&gt;4, ""))</f>
        <v/>
      </c>
      <c r="AL30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7" s="155" t="str">
        <f>IF(Tabelle2[[#This Row],[Spalte31]]&lt;5, 1, IF(Tabelle2[[#This Row],[Spalte31]]&gt;4, ""))</f>
        <v/>
      </c>
      <c r="AR30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7" s="112" t="str">
        <f>IF(Tabelle2[[#This Row],[Spalte37]]&lt;5, 1, IF(Tabelle2[[#This Row],[Spalte37]]&gt;4, ""))</f>
        <v/>
      </c>
      <c r="AT307" s="158"/>
      <c r="AX30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7" s="120" t="str">
        <f>IF(Tabelle2[[#This Row],[Spalte43]]&lt;5, 1, IF(Tabelle2[[#This Row],[Spalte43]]&gt;4, ""))</f>
        <v/>
      </c>
      <c r="BD30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7" s="128" t="str">
        <f>IF(Tabelle2[[#This Row],[Spalte49]]&lt;5, 1, IF(Tabelle2[[#This Row],[Spalte49]]&gt;4, ""))</f>
        <v/>
      </c>
      <c r="BJ30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7" s="137" t="str">
        <f>IF(Tabelle2[[#This Row],[Spalte60]]&lt;5, 1, IF(Tabelle2[[#This Row],[Spalte60]]&gt;4, ""))</f>
        <v/>
      </c>
      <c r="BP30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7" s="65" t="str">
        <f>IF(Tabelle2[[#This Row],[Spalte66]]&lt;5, 1, IF(Tabelle2[[#This Row],[Spalte66]]&gt;4, ""))</f>
        <v/>
      </c>
      <c r="BV30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7" s="192" t="str">
        <f>IF(Tabelle2[[#This Row],[Spalte72]]&lt;5, 1, IF(Tabelle2[[#This Row],[Spalte72]]&gt;4, ""))</f>
        <v/>
      </c>
      <c r="CB30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7" s="80" t="str">
        <f>IF(Tabelle2[[#This Row],[Spalte78]]&lt;5, 1, IF(Tabelle2[[#This Row],[Spalte78]]&gt;4, ""))</f>
        <v/>
      </c>
      <c r="CD307" s="219"/>
      <c r="CH30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7" s="221" t="str">
        <f>IF(Tabelle2[[#This Row],[Spalte84]]&lt;5, 1, IF(Tabelle2[[#This Row],[Spalte84]]&gt;4, ""))</f>
        <v/>
      </c>
    </row>
    <row r="308" spans="1:87" x14ac:dyDescent="0.2">
      <c r="B308" s="87" t="s">
        <v>21</v>
      </c>
      <c r="K308" s="30"/>
      <c r="L308" s="34"/>
      <c r="M308" s="30"/>
      <c r="N30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8" s="44" t="str">
        <f>IF(Tabelle2[[#This Row],[Spalte11]]&lt;5, 1, IF(Tabelle2[[#This Row],[Spalte11]]&gt;4, ""))</f>
        <v/>
      </c>
      <c r="Q308" s="32"/>
      <c r="R308" s="32"/>
      <c r="S308" s="32"/>
      <c r="T308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8" s="50" t="str">
        <f>IF(Tabelle2[[#This Row],[Spalte6]]&lt;5, 1, IF(Tabelle2[[#This Row],[Spalte6]]&gt;4, ""))</f>
        <v/>
      </c>
      <c r="Z30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08" s="65" t="str">
        <f>IF(Tabelle2[[#This Row],[Spalte17]]&lt;5, 1, IF(Tabelle2[[#This Row],[Spalte17]]&gt;4, ""))</f>
        <v/>
      </c>
      <c r="AF30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08" s="80" t="str">
        <f>IF(Tabelle2[[#This Row],[Spalte25]]&lt;5, 1, IF(Tabelle2[[#This Row],[Spalte25]]&gt;4, ""))</f>
        <v/>
      </c>
      <c r="AL30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08" s="155" t="str">
        <f>IF(Tabelle2[[#This Row],[Spalte31]]&lt;5, 1, IF(Tabelle2[[#This Row],[Spalte31]]&gt;4, ""))</f>
        <v/>
      </c>
      <c r="AR30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8" s="112" t="str">
        <f>IF(Tabelle2[[#This Row],[Spalte37]]&lt;5, 1, IF(Tabelle2[[#This Row],[Spalte37]]&gt;4, ""))</f>
        <v/>
      </c>
      <c r="AT308" s="158"/>
      <c r="AX30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08" s="120" t="str">
        <f>IF(Tabelle2[[#This Row],[Spalte43]]&lt;5, 1, IF(Tabelle2[[#This Row],[Spalte43]]&gt;4, ""))</f>
        <v/>
      </c>
      <c r="BD30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8" s="128" t="str">
        <f>IF(Tabelle2[[#This Row],[Spalte49]]&lt;5, 1, IF(Tabelle2[[#This Row],[Spalte49]]&gt;4, ""))</f>
        <v/>
      </c>
      <c r="BJ30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08" s="137" t="str">
        <f>IF(Tabelle2[[#This Row],[Spalte60]]&lt;5, 1, IF(Tabelle2[[#This Row],[Spalte60]]&gt;4, ""))</f>
        <v/>
      </c>
      <c r="BP30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8" s="65" t="str">
        <f>IF(Tabelle2[[#This Row],[Spalte66]]&lt;5, 1, IF(Tabelle2[[#This Row],[Spalte66]]&gt;4, ""))</f>
        <v/>
      </c>
      <c r="BV30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8" s="192" t="str">
        <f>IF(Tabelle2[[#This Row],[Spalte72]]&lt;5, 1, IF(Tabelle2[[#This Row],[Spalte72]]&gt;4, ""))</f>
        <v/>
      </c>
      <c r="CB30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8" s="80" t="str">
        <f>IF(Tabelle2[[#This Row],[Spalte78]]&lt;5, 1, IF(Tabelle2[[#This Row],[Spalte78]]&gt;4, ""))</f>
        <v/>
      </c>
      <c r="CD308" s="219"/>
      <c r="CH30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8" s="221" t="str">
        <f>IF(Tabelle2[[#This Row],[Spalte84]]&lt;5, 1, IF(Tabelle2[[#This Row],[Spalte84]]&gt;4, ""))</f>
        <v/>
      </c>
    </row>
    <row r="309" spans="1:87" x14ac:dyDescent="0.2">
      <c r="A309" t="s">
        <v>835</v>
      </c>
      <c r="B309" s="89" t="s">
        <v>826</v>
      </c>
      <c r="C309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5</v>
      </c>
      <c r="D309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30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0.12730324074074076</v>
      </c>
      <c r="F309" s="9">
        <f>Tabelle2[[#This Row],[Spalte4]]/Tabelle2[[#This Row],[Spalte3]]</f>
        <v>2.5460648148148152E-2</v>
      </c>
      <c r="G309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15</v>
      </c>
      <c r="H309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5</v>
      </c>
      <c r="I309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5</v>
      </c>
      <c r="N30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09" s="44" t="str">
        <f>IF(Tabelle2[[#This Row],[Spalte11]]&lt;5, 1, IF(Tabelle2[[#This Row],[Spalte11]]&gt;4, ""))</f>
        <v/>
      </c>
      <c r="T30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09" s="40" t="str">
        <f>IF(Tabelle2[[#This Row],[Spalte6]]&lt;5, 1, IF(Tabelle2[[#This Row],[Spalte6]]&gt;4, ""))</f>
        <v/>
      </c>
      <c r="V309" s="70">
        <v>35</v>
      </c>
      <c r="W309" s="170">
        <v>51</v>
      </c>
      <c r="X309" s="12">
        <v>2.6087962962962966E-2</v>
      </c>
      <c r="Y309" s="13">
        <v>3</v>
      </c>
      <c r="Z309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2</v>
      </c>
      <c r="AA309" s="65">
        <f>IF(Tabelle2[[#This Row],[Spalte17]]&lt;5, 1, IF(Tabelle2[[#This Row],[Spalte17]]&gt;4, ""))</f>
        <v>1</v>
      </c>
      <c r="AB309" s="84" t="s">
        <v>976</v>
      </c>
      <c r="AC309" s="173">
        <v>55</v>
      </c>
      <c r="AD309" s="85">
        <v>2.7534722222222221E-2</v>
      </c>
      <c r="AE309" s="86">
        <v>3</v>
      </c>
      <c r="AF309" s="35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>2</v>
      </c>
      <c r="AG309" s="80">
        <f>IF(Tabelle2[[#This Row],[Spalte25]]&lt;5, 1, IF(Tabelle2[[#This Row],[Spalte25]]&gt;4, ""))</f>
        <v>1</v>
      </c>
      <c r="AH309" s="106">
        <v>19</v>
      </c>
      <c r="AI309" s="99">
        <v>30</v>
      </c>
      <c r="AJ309" s="100">
        <v>1.8078703703703704E-2</v>
      </c>
      <c r="AK309" s="99">
        <v>3</v>
      </c>
      <c r="AL309" s="95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>3</v>
      </c>
      <c r="AM309" s="155">
        <f>IF(Tabelle2[[#This Row],[Spalte31]]&lt;5, 1, IF(Tabelle2[[#This Row],[Spalte31]]&gt;4, ""))</f>
        <v>1</v>
      </c>
      <c r="AR30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09" s="112" t="str">
        <f>IF(Tabelle2[[#This Row],[Spalte37]]&lt;5, 1, IF(Tabelle2[[#This Row],[Spalte37]]&gt;4, ""))</f>
        <v/>
      </c>
      <c r="AT309" s="161">
        <v>21</v>
      </c>
      <c r="AU309" s="156">
        <v>33</v>
      </c>
      <c r="AV309" s="157">
        <v>2.1412037037037035E-2</v>
      </c>
      <c r="AW309" s="156">
        <v>5</v>
      </c>
      <c r="AX309" s="118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>2</v>
      </c>
      <c r="AY309" s="120">
        <f>IF(Tabelle2[[#This Row],[Spalte43]]&lt;5, 1, IF(Tabelle2[[#This Row],[Spalte43]]&gt;4, ""))</f>
        <v>1</v>
      </c>
      <c r="BD30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09" s="128" t="str">
        <f>IF(Tabelle2[[#This Row],[Spalte49]]&lt;5, 1, IF(Tabelle2[[#This Row],[Spalte49]]&gt;4, ""))</f>
        <v/>
      </c>
      <c r="BF309" s="180">
        <v>11</v>
      </c>
      <c r="BG309" s="181">
        <v>28</v>
      </c>
      <c r="BH309" s="182">
        <v>3.4189814814814819E-2</v>
      </c>
      <c r="BI309" s="181">
        <v>1</v>
      </c>
      <c r="BJ309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3</v>
      </c>
      <c r="BK309" s="137">
        <f>IF(Tabelle2[[#This Row],[Spalte60]]&lt;5, 1, IF(Tabelle2[[#This Row],[Spalte60]]&gt;4, ""))</f>
        <v>1</v>
      </c>
      <c r="BP309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09" s="65" t="str">
        <f>IF(Tabelle2[[#This Row],[Spalte66]]&lt;5, 1, IF(Tabelle2[[#This Row],[Spalte66]]&gt;4, ""))</f>
        <v/>
      </c>
      <c r="BV30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09" s="192" t="str">
        <f>IF(Tabelle2[[#This Row],[Spalte72]]&lt;5, 1, IF(Tabelle2[[#This Row],[Spalte72]]&gt;4, ""))</f>
        <v/>
      </c>
      <c r="CB30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09" s="80" t="str">
        <f>IF(Tabelle2[[#This Row],[Spalte78]]&lt;5, 1, IF(Tabelle2[[#This Row],[Spalte78]]&gt;4, ""))</f>
        <v/>
      </c>
      <c r="CD309" s="219"/>
      <c r="CH30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09" s="221" t="str">
        <f>IF(Tabelle2[[#This Row],[Spalte84]]&lt;5, 1, IF(Tabelle2[[#This Row],[Spalte84]]&gt;4, ""))</f>
        <v/>
      </c>
    </row>
    <row r="310" spans="1:87" x14ac:dyDescent="0.2">
      <c r="A310" t="s">
        <v>835</v>
      </c>
      <c r="B310" s="89" t="s">
        <v>1093</v>
      </c>
      <c r="C310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0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BR13</v>
      </c>
      <c r="E31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6.018518518518519E-4</v>
      </c>
      <c r="F310" s="9">
        <f>Tabelle2[[#This Row],[Spalte4]]/Tabelle2[[#This Row],[Spalte3]]</f>
        <v>6.018518518518519E-4</v>
      </c>
      <c r="G310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10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10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0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0" s="196" t="str">
        <f>IF(Tabelle2[[#This Row],[Spalte11]]&lt;5, 1, IF(Tabelle2[[#This Row],[Spalte11]]&gt;4, ""))</f>
        <v/>
      </c>
      <c r="T310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0" s="198" t="str">
        <f>IF(Tabelle2[[#This Row],[Spalte6]]&lt;5, 1, IF(Tabelle2[[#This Row],[Spalte6]]&gt;4, ""))</f>
        <v/>
      </c>
      <c r="Z310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0" s="199" t="str">
        <f>IF(Tabelle2[[#This Row],[Spalte17]]&lt;5, 1, IF(Tabelle2[[#This Row],[Spalte17]]&gt;4, ""))</f>
        <v/>
      </c>
      <c r="AF310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0" s="200" t="str">
        <f>IF(Tabelle2[[#This Row],[Spalte25]]&lt;5, 1, IF(Tabelle2[[#This Row],[Spalte25]]&gt;4, ""))</f>
        <v/>
      </c>
      <c r="AL310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0" s="201" t="str">
        <f>IF(Tabelle2[[#This Row],[Spalte31]]&lt;5, 1, IF(Tabelle2[[#This Row],[Spalte31]]&gt;4, ""))</f>
        <v/>
      </c>
      <c r="AR310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0" s="202" t="str">
        <f>IF(Tabelle2[[#This Row],[Spalte37]]&lt;5, 1, IF(Tabelle2[[#This Row],[Spalte37]]&gt;4, ""))</f>
        <v/>
      </c>
      <c r="AT310" s="158"/>
      <c r="AX310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0" s="203" t="str">
        <f>IF(Tabelle2[[#This Row],[Spalte43]]&lt;5, 1, IF(Tabelle2[[#This Row],[Spalte43]]&gt;4, ""))</f>
        <v/>
      </c>
      <c r="BD310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0" s="204" t="str">
        <f>IF(Tabelle2[[#This Row],[Spalte49]]&lt;5, 1, IF(Tabelle2[[#This Row],[Spalte49]]&gt;4, ""))</f>
        <v/>
      </c>
      <c r="BJ310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0" s="185" t="str">
        <f>IF(Tabelle2[[#This Row],[Spalte60]]&lt;5, 1, IF(Tabelle2[[#This Row],[Spalte60]]&gt;4, ""))</f>
        <v/>
      </c>
      <c r="BP310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0" s="199" t="str">
        <f>IF(Tabelle2[[#This Row],[Spalte66]]&lt;5, 1, IF(Tabelle2[[#This Row],[Spalte66]]&gt;4, ""))</f>
        <v/>
      </c>
      <c r="BV310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0" s="205" t="str">
        <f>IF(Tabelle2[[#This Row],[Spalte72]]&lt;5, 1, IF(Tabelle2[[#This Row],[Spalte72]]&gt;4, ""))</f>
        <v/>
      </c>
      <c r="CB310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0" s="200" t="str">
        <f>IF(Tabelle2[[#This Row],[Spalte78]]&lt;5, 1, IF(Tabelle2[[#This Row],[Spalte78]]&gt;4, ""))</f>
        <v/>
      </c>
      <c r="CD310" s="265">
        <v>25</v>
      </c>
      <c r="CE310" s="226">
        <v>16</v>
      </c>
      <c r="CF310" s="227">
        <v>6.018518518518519E-4</v>
      </c>
      <c r="CG310" s="226">
        <v>1</v>
      </c>
      <c r="CH31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0" s="225" t="str">
        <f>IF(Tabelle2[[#This Row],[Spalte84]]&lt;5, 1, IF(Tabelle2[[#This Row],[Spalte84]]&gt;4, ""))</f>
        <v/>
      </c>
    </row>
    <row r="311" spans="1:87" x14ac:dyDescent="0.2">
      <c r="A311" t="s">
        <v>835</v>
      </c>
      <c r="B311" s="89" t="s">
        <v>959</v>
      </c>
      <c r="C311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1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311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6.5046296296296293E-3</v>
      </c>
      <c r="F311" s="9">
        <f>Tabelle2[[#This Row],[Spalte4]]/Tabelle2[[#This Row],[Spalte3]]</f>
        <v>6.5046296296296293E-3</v>
      </c>
      <c r="G311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11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11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1" s="44" t="str">
        <f>IF(Tabelle2[[#This Row],[Spalte11]]&lt;5, 1, IF(Tabelle2[[#This Row],[Spalte11]]&gt;4, ""))</f>
        <v/>
      </c>
      <c r="T311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1" s="40" t="str">
        <f>IF(Tabelle2[[#This Row],[Spalte6]]&lt;5, 1, IF(Tabelle2[[#This Row],[Spalte6]]&gt;4, ""))</f>
        <v/>
      </c>
      <c r="Z31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1" s="65" t="str">
        <f>IF(Tabelle2[[#This Row],[Spalte17]]&lt;5, 1, IF(Tabelle2[[#This Row],[Spalte17]]&gt;4, ""))</f>
        <v/>
      </c>
      <c r="AF31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1" s="80" t="str">
        <f>IF(Tabelle2[[#This Row],[Spalte25]]&lt;5, 1, IF(Tabelle2[[#This Row],[Spalte25]]&gt;4, ""))</f>
        <v/>
      </c>
      <c r="AL31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1" s="155" t="str">
        <f>IF(Tabelle2[[#This Row],[Spalte31]]&lt;5, 1, IF(Tabelle2[[#This Row],[Spalte31]]&gt;4, ""))</f>
        <v/>
      </c>
      <c r="AR31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1" s="112" t="str">
        <f>IF(Tabelle2[[#This Row],[Spalte37]]&lt;5, 1, IF(Tabelle2[[#This Row],[Spalte37]]&gt;4, ""))</f>
        <v/>
      </c>
      <c r="AT311" s="158"/>
      <c r="AX31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1" s="120" t="str">
        <f>IF(Tabelle2[[#This Row],[Spalte43]]&lt;5, 1, IF(Tabelle2[[#This Row],[Spalte43]]&gt;4, ""))</f>
        <v/>
      </c>
      <c r="AZ311" s="162">
        <v>25</v>
      </c>
      <c r="BA311" s="159">
        <v>21</v>
      </c>
      <c r="BB311" s="160">
        <v>6.5046296296296293E-3</v>
      </c>
      <c r="BC311" s="159">
        <v>1</v>
      </c>
      <c r="BD311" s="126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>10</v>
      </c>
      <c r="BE311" s="128" t="str">
        <f>IF(Tabelle2[[#This Row],[Spalte49]]&lt;5, 1, IF(Tabelle2[[#This Row],[Spalte49]]&gt;4, ""))</f>
        <v/>
      </c>
      <c r="BJ31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1" s="137" t="str">
        <f>IF(Tabelle2[[#This Row],[Spalte60]]&lt;5, 1, IF(Tabelle2[[#This Row],[Spalte60]]&gt;4, ""))</f>
        <v/>
      </c>
      <c r="BP31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1" s="65" t="str">
        <f>IF(Tabelle2[[#This Row],[Spalte66]]&lt;5, 1, IF(Tabelle2[[#This Row],[Spalte66]]&gt;4, ""))</f>
        <v/>
      </c>
      <c r="BV31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1" s="192" t="str">
        <f>IF(Tabelle2[[#This Row],[Spalte72]]&lt;5, 1, IF(Tabelle2[[#This Row],[Spalte72]]&gt;4, ""))</f>
        <v/>
      </c>
      <c r="CB31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1" s="80" t="str">
        <f>IF(Tabelle2[[#This Row],[Spalte78]]&lt;5, 1, IF(Tabelle2[[#This Row],[Spalte78]]&gt;4, ""))</f>
        <v/>
      </c>
      <c r="CD311" s="219"/>
      <c r="CH31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1" s="221" t="str">
        <f>IF(Tabelle2[[#This Row],[Spalte84]]&lt;5, 1, IF(Tabelle2[[#This Row],[Spalte84]]&gt;4, ""))</f>
        <v/>
      </c>
    </row>
    <row r="312" spans="1:87" x14ac:dyDescent="0.2">
      <c r="A312" t="s">
        <v>835</v>
      </c>
      <c r="B312" s="89" t="s">
        <v>933</v>
      </c>
      <c r="C312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2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BR07</v>
      </c>
      <c r="E31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8.5995370370370357E-3</v>
      </c>
      <c r="F312" s="9">
        <f>Tabelle2[[#This Row],[Spalte4]]/Tabelle2[[#This Row],[Spalte3]]</f>
        <v>8.5995370370370357E-3</v>
      </c>
      <c r="G31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1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1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2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2" s="44" t="str">
        <f>IF(Tabelle2[[#This Row],[Spalte11]]&lt;5, 1, IF(Tabelle2[[#This Row],[Spalte11]]&gt;4, ""))</f>
        <v/>
      </c>
      <c r="T312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2" s="40" t="str">
        <f>IF(Tabelle2[[#This Row],[Spalte6]]&lt;5, 1, IF(Tabelle2[[#This Row],[Spalte6]]&gt;4, ""))</f>
        <v/>
      </c>
      <c r="Z312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2" s="65" t="str">
        <f>IF(Tabelle2[[#This Row],[Spalte17]]&lt;5, 1, IF(Tabelle2[[#This Row],[Spalte17]]&gt;4, ""))</f>
        <v/>
      </c>
      <c r="AF312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2" s="80" t="str">
        <f>IF(Tabelle2[[#This Row],[Spalte25]]&lt;5, 1, IF(Tabelle2[[#This Row],[Spalte25]]&gt;4, ""))</f>
        <v/>
      </c>
      <c r="AL312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2" s="155" t="str">
        <f>IF(Tabelle2[[#This Row],[Spalte31]]&lt;5, 1, IF(Tabelle2[[#This Row],[Spalte31]]&gt;4, ""))</f>
        <v/>
      </c>
      <c r="AR312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2" s="112" t="str">
        <f>IF(Tabelle2[[#This Row],[Spalte37]]&lt;5, 1, IF(Tabelle2[[#This Row],[Spalte37]]&gt;4, ""))</f>
        <v/>
      </c>
      <c r="AT312" s="161">
        <v>12</v>
      </c>
      <c r="AU312" s="156">
        <v>10</v>
      </c>
      <c r="AV312" s="157">
        <v>8.5995370370370357E-3</v>
      </c>
      <c r="AW312" s="156">
        <v>0</v>
      </c>
      <c r="AX312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2" s="120" t="str">
        <f>IF(Tabelle2[[#This Row],[Spalte43]]&lt;5, 1, IF(Tabelle2[[#This Row],[Spalte43]]&gt;4, ""))</f>
        <v/>
      </c>
      <c r="BD312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2" s="128" t="str">
        <f>IF(Tabelle2[[#This Row],[Spalte49]]&lt;5, 1, IF(Tabelle2[[#This Row],[Spalte49]]&gt;4, ""))</f>
        <v/>
      </c>
      <c r="BJ312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2" s="137" t="str">
        <f>IF(Tabelle2[[#This Row],[Spalte60]]&lt;5, 1, IF(Tabelle2[[#This Row],[Spalte60]]&gt;4, ""))</f>
        <v/>
      </c>
      <c r="BP312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2" s="65" t="str">
        <f>IF(Tabelle2[[#This Row],[Spalte66]]&lt;5, 1, IF(Tabelle2[[#This Row],[Spalte66]]&gt;4, ""))</f>
        <v/>
      </c>
      <c r="BV312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2" s="192" t="str">
        <f>IF(Tabelle2[[#This Row],[Spalte72]]&lt;5, 1, IF(Tabelle2[[#This Row],[Spalte72]]&gt;4, ""))</f>
        <v/>
      </c>
      <c r="CB312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2" s="80" t="str">
        <f>IF(Tabelle2[[#This Row],[Spalte78]]&lt;5, 1, IF(Tabelle2[[#This Row],[Spalte78]]&gt;4, ""))</f>
        <v/>
      </c>
      <c r="CD312" s="219"/>
      <c r="CH31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2" s="221" t="str">
        <f>IF(Tabelle2[[#This Row],[Spalte84]]&lt;5, 1, IF(Tabelle2[[#This Row],[Spalte84]]&gt;4, ""))</f>
        <v/>
      </c>
    </row>
    <row r="313" spans="1:87" x14ac:dyDescent="0.2">
      <c r="A313" t="s">
        <v>836</v>
      </c>
      <c r="B313" s="89" t="s">
        <v>884</v>
      </c>
      <c r="C313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3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BR04</v>
      </c>
      <c r="E313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2.4305555555555552E-4</v>
      </c>
      <c r="F313" s="9">
        <f>Tabelle2[[#This Row],[Spalte4]]/Tabelle2[[#This Row],[Spalte3]]</f>
        <v>2.4305555555555552E-4</v>
      </c>
      <c r="G313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13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13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3" s="44" t="str">
        <f>IF(Tabelle2[[#This Row],[Spalte11]]&lt;5, 1, IF(Tabelle2[[#This Row],[Spalte11]]&gt;4, ""))</f>
        <v/>
      </c>
      <c r="T313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3" s="40" t="str">
        <f>IF(Tabelle2[[#This Row],[Spalte6]]&lt;5, 1, IF(Tabelle2[[#This Row],[Spalte6]]&gt;4, ""))</f>
        <v/>
      </c>
      <c r="Z31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3" s="65" t="str">
        <f>IF(Tabelle2[[#This Row],[Spalte17]]&lt;5, 1, IF(Tabelle2[[#This Row],[Spalte17]]&gt;4, ""))</f>
        <v/>
      </c>
      <c r="AB313" s="84" t="s">
        <v>1012</v>
      </c>
      <c r="AC313" s="173">
        <v>2</v>
      </c>
      <c r="AD313" s="85">
        <v>2.4305555555555552E-4</v>
      </c>
      <c r="AE313" s="86">
        <v>0</v>
      </c>
      <c r="AF31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3" s="80" t="str">
        <f>IF(Tabelle2[[#This Row],[Spalte25]]&lt;5, 1, IF(Tabelle2[[#This Row],[Spalte25]]&gt;4, ""))</f>
        <v/>
      </c>
      <c r="AL31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3" s="155" t="str">
        <f>IF(Tabelle2[[#This Row],[Spalte31]]&lt;5, 1, IF(Tabelle2[[#This Row],[Spalte31]]&gt;4, ""))</f>
        <v/>
      </c>
      <c r="AR31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3" s="112" t="str">
        <f>IF(Tabelle2[[#This Row],[Spalte37]]&lt;5, 1, IF(Tabelle2[[#This Row],[Spalte37]]&gt;4, ""))</f>
        <v/>
      </c>
      <c r="AT313" s="158"/>
      <c r="AX31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3" s="120" t="str">
        <f>IF(Tabelle2[[#This Row],[Spalte43]]&lt;5, 1, IF(Tabelle2[[#This Row],[Spalte43]]&gt;4, ""))</f>
        <v/>
      </c>
      <c r="BD31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3" s="128" t="str">
        <f>IF(Tabelle2[[#This Row],[Spalte49]]&lt;5, 1, IF(Tabelle2[[#This Row],[Spalte49]]&gt;4, ""))</f>
        <v/>
      </c>
      <c r="BJ31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3" s="137" t="str">
        <f>IF(Tabelle2[[#This Row],[Spalte60]]&lt;5, 1, IF(Tabelle2[[#This Row],[Spalte60]]&gt;4, ""))</f>
        <v/>
      </c>
      <c r="BP31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3" s="65" t="str">
        <f>IF(Tabelle2[[#This Row],[Spalte66]]&lt;5, 1, IF(Tabelle2[[#This Row],[Spalte66]]&gt;4, ""))</f>
        <v/>
      </c>
      <c r="BV31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3" s="192" t="str">
        <f>IF(Tabelle2[[#This Row],[Spalte72]]&lt;5, 1, IF(Tabelle2[[#This Row],[Spalte72]]&gt;4, ""))</f>
        <v/>
      </c>
      <c r="CB31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3" s="80" t="str">
        <f>IF(Tabelle2[[#This Row],[Spalte78]]&lt;5, 1, IF(Tabelle2[[#This Row],[Spalte78]]&gt;4, ""))</f>
        <v/>
      </c>
      <c r="CD313" s="219"/>
      <c r="CH31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3" s="221" t="str">
        <f>IF(Tabelle2[[#This Row],[Spalte84]]&lt;5, 1, IF(Tabelle2[[#This Row],[Spalte84]]&gt;4, ""))</f>
        <v/>
      </c>
    </row>
    <row r="314" spans="1:87" x14ac:dyDescent="0.2">
      <c r="A314" t="s">
        <v>835</v>
      </c>
      <c r="B314" s="89" t="s">
        <v>810</v>
      </c>
      <c r="C314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4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BR03</v>
      </c>
      <c r="E314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2.9212962962962965E-2</v>
      </c>
      <c r="F314" s="9">
        <f>Tabelle2[[#This Row],[Spalte4]]/Tabelle2[[#This Row],[Spalte3]]</f>
        <v>2.9212962962962965E-2</v>
      </c>
      <c r="G314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314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14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1</v>
      </c>
      <c r="N31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4" s="44" t="str">
        <f>IF(Tabelle2[[#This Row],[Spalte11]]&lt;5, 1, IF(Tabelle2[[#This Row],[Spalte11]]&gt;4, ""))</f>
        <v/>
      </c>
      <c r="T314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4" s="40" t="str">
        <f>IF(Tabelle2[[#This Row],[Spalte6]]&lt;5, 1, IF(Tabelle2[[#This Row],[Spalte6]]&gt;4, ""))</f>
        <v/>
      </c>
      <c r="V314" s="70">
        <v>31</v>
      </c>
      <c r="W314" s="171" t="s">
        <v>960</v>
      </c>
      <c r="X314" s="12">
        <v>2.9212962962962965E-2</v>
      </c>
      <c r="Y314" s="13">
        <v>5</v>
      </c>
      <c r="Z314" s="11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>1</v>
      </c>
      <c r="AA314" s="65">
        <f>IF(Tabelle2[[#This Row],[Spalte17]]&lt;5, 1, IF(Tabelle2[[#This Row],[Spalte17]]&gt;4, ""))</f>
        <v>1</v>
      </c>
      <c r="AF31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4" s="80" t="str">
        <f>IF(Tabelle2[[#This Row],[Spalte25]]&lt;5, 1, IF(Tabelle2[[#This Row],[Spalte25]]&gt;4, ""))</f>
        <v/>
      </c>
      <c r="AL31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4" s="155" t="str">
        <f>IF(Tabelle2[[#This Row],[Spalte31]]&lt;5, 1, IF(Tabelle2[[#This Row],[Spalte31]]&gt;4, ""))</f>
        <v/>
      </c>
      <c r="AR31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4" s="112" t="str">
        <f>IF(Tabelle2[[#This Row],[Spalte37]]&lt;5, 1, IF(Tabelle2[[#This Row],[Spalte37]]&gt;4, ""))</f>
        <v/>
      </c>
      <c r="AT314" s="158"/>
      <c r="AX31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4" s="120" t="str">
        <f>IF(Tabelle2[[#This Row],[Spalte43]]&lt;5, 1, IF(Tabelle2[[#This Row],[Spalte43]]&gt;4, ""))</f>
        <v/>
      </c>
      <c r="BD31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4" s="128" t="str">
        <f>IF(Tabelle2[[#This Row],[Spalte49]]&lt;5, 1, IF(Tabelle2[[#This Row],[Spalte49]]&gt;4, ""))</f>
        <v/>
      </c>
      <c r="BJ31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4" s="137" t="str">
        <f>IF(Tabelle2[[#This Row],[Spalte60]]&lt;5, 1, IF(Tabelle2[[#This Row],[Spalte60]]&gt;4, ""))</f>
        <v/>
      </c>
      <c r="BP31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4" s="65" t="str">
        <f>IF(Tabelle2[[#This Row],[Spalte66]]&lt;5, 1, IF(Tabelle2[[#This Row],[Spalte66]]&gt;4, ""))</f>
        <v/>
      </c>
      <c r="BV31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4" s="192" t="str">
        <f>IF(Tabelle2[[#This Row],[Spalte72]]&lt;5, 1, IF(Tabelle2[[#This Row],[Spalte72]]&gt;4, ""))</f>
        <v/>
      </c>
      <c r="CB31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4" s="80" t="str">
        <f>IF(Tabelle2[[#This Row],[Spalte78]]&lt;5, 1, IF(Tabelle2[[#This Row],[Spalte78]]&gt;4, ""))</f>
        <v/>
      </c>
      <c r="CD314" s="219"/>
      <c r="CH31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4" s="221" t="str">
        <f>IF(Tabelle2[[#This Row],[Spalte84]]&lt;5, 1, IF(Tabelle2[[#This Row],[Spalte84]]&gt;4, ""))</f>
        <v/>
      </c>
    </row>
    <row r="315" spans="1:87" x14ac:dyDescent="0.2">
      <c r="A315" t="s">
        <v>835</v>
      </c>
      <c r="B315" s="89" t="s">
        <v>951</v>
      </c>
      <c r="C31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BR08</v>
      </c>
      <c r="E315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5.8217592592592592E-3</v>
      </c>
      <c r="F315" s="9">
        <f>Tabelle2[[#This Row],[Spalte4]]/Tabelle2[[#This Row],[Spalte3]]</f>
        <v>5.8217592592592592E-3</v>
      </c>
      <c r="G315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15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15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5" s="44" t="str">
        <f>IF(Tabelle2[[#This Row],[Spalte11]]&lt;5, 1, IF(Tabelle2[[#This Row],[Spalte11]]&gt;4, ""))</f>
        <v/>
      </c>
      <c r="T315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5" s="40" t="str">
        <f>IF(Tabelle2[[#This Row],[Spalte6]]&lt;5, 1, IF(Tabelle2[[#This Row],[Spalte6]]&gt;4, ""))</f>
        <v/>
      </c>
      <c r="Z31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5" s="65" t="str">
        <f>IF(Tabelle2[[#This Row],[Spalte17]]&lt;5, 1, IF(Tabelle2[[#This Row],[Spalte17]]&gt;4, ""))</f>
        <v/>
      </c>
      <c r="AF31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5" s="80" t="str">
        <f>IF(Tabelle2[[#This Row],[Spalte25]]&lt;5, 1, IF(Tabelle2[[#This Row],[Spalte25]]&gt;4, ""))</f>
        <v/>
      </c>
      <c r="AL31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5" s="155" t="str">
        <f>IF(Tabelle2[[#This Row],[Spalte31]]&lt;5, 1, IF(Tabelle2[[#This Row],[Spalte31]]&gt;4, ""))</f>
        <v/>
      </c>
      <c r="AR31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5" s="112" t="str">
        <f>IF(Tabelle2[[#This Row],[Spalte37]]&lt;5, 1, IF(Tabelle2[[#This Row],[Spalte37]]&gt;4, ""))</f>
        <v/>
      </c>
      <c r="AT315" s="158"/>
      <c r="AX31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5" s="120" t="str">
        <f>IF(Tabelle2[[#This Row],[Spalte43]]&lt;5, 1, IF(Tabelle2[[#This Row],[Spalte43]]&gt;4, ""))</f>
        <v/>
      </c>
      <c r="AZ315" s="162">
        <v>23</v>
      </c>
      <c r="BA315" s="159">
        <v>18</v>
      </c>
      <c r="BB315" s="160">
        <v>5.8217592592592592E-3</v>
      </c>
      <c r="BC315" s="159">
        <v>1</v>
      </c>
      <c r="BD31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5" s="128" t="str">
        <f>IF(Tabelle2[[#This Row],[Spalte49]]&lt;5, 1, IF(Tabelle2[[#This Row],[Spalte49]]&gt;4, ""))</f>
        <v/>
      </c>
      <c r="BJ31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5" s="137" t="str">
        <f>IF(Tabelle2[[#This Row],[Spalte60]]&lt;5, 1, IF(Tabelle2[[#This Row],[Spalte60]]&gt;4, ""))</f>
        <v/>
      </c>
      <c r="BP31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5" s="65" t="str">
        <f>IF(Tabelle2[[#This Row],[Spalte66]]&lt;5, 1, IF(Tabelle2[[#This Row],[Spalte66]]&gt;4, ""))</f>
        <v/>
      </c>
      <c r="BV31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5" s="192" t="str">
        <f>IF(Tabelle2[[#This Row],[Spalte72]]&lt;5, 1, IF(Tabelle2[[#This Row],[Spalte72]]&gt;4, ""))</f>
        <v/>
      </c>
      <c r="CB31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5" s="80" t="str">
        <f>IF(Tabelle2[[#This Row],[Spalte78]]&lt;5, 1, IF(Tabelle2[[#This Row],[Spalte78]]&gt;4, ""))</f>
        <v/>
      </c>
      <c r="CD315" s="219"/>
      <c r="CH31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5" s="221" t="str">
        <f>IF(Tabelle2[[#This Row],[Spalte84]]&lt;5, 1, IF(Tabelle2[[#This Row],[Spalte84]]&gt;4, ""))</f>
        <v/>
      </c>
    </row>
    <row r="316" spans="1:87" x14ac:dyDescent="0.2">
      <c r="B316" s="87" t="s">
        <v>22</v>
      </c>
      <c r="K316" s="30"/>
      <c r="L316" s="34"/>
      <c r="M316" s="30"/>
      <c r="N316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6" s="44" t="str">
        <f>IF(Tabelle2[[#This Row],[Spalte11]]&lt;5, 1, IF(Tabelle2[[#This Row],[Spalte11]]&gt;4, ""))</f>
        <v/>
      </c>
      <c r="Q316" s="32"/>
      <c r="R316" s="32"/>
      <c r="S316" s="32"/>
      <c r="T316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6" s="50" t="str">
        <f>IF(Tabelle2[[#This Row],[Spalte6]]&lt;5, 1, IF(Tabelle2[[#This Row],[Spalte6]]&gt;4, ""))</f>
        <v/>
      </c>
      <c r="Z316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6" s="65" t="str">
        <f>IF(Tabelle2[[#This Row],[Spalte17]]&lt;5, 1, IF(Tabelle2[[#This Row],[Spalte17]]&gt;4, ""))</f>
        <v/>
      </c>
      <c r="AF316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6" s="80" t="str">
        <f>IF(Tabelle2[[#This Row],[Spalte25]]&lt;5, 1, IF(Tabelle2[[#This Row],[Spalte25]]&gt;4, ""))</f>
        <v/>
      </c>
      <c r="AL316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6" s="155" t="str">
        <f>IF(Tabelle2[[#This Row],[Spalte31]]&lt;5, 1, IF(Tabelle2[[#This Row],[Spalte31]]&gt;4, ""))</f>
        <v/>
      </c>
      <c r="AR316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6" s="112" t="str">
        <f>IF(Tabelle2[[#This Row],[Spalte37]]&lt;5, 1, IF(Tabelle2[[#This Row],[Spalte37]]&gt;4, ""))</f>
        <v/>
      </c>
      <c r="AT316" s="158"/>
      <c r="AX316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6" s="120" t="str">
        <f>IF(Tabelle2[[#This Row],[Spalte43]]&lt;5, 1, IF(Tabelle2[[#This Row],[Spalte43]]&gt;4, ""))</f>
        <v/>
      </c>
      <c r="BD316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6" s="128" t="str">
        <f>IF(Tabelle2[[#This Row],[Spalte49]]&lt;5, 1, IF(Tabelle2[[#This Row],[Spalte49]]&gt;4, ""))</f>
        <v/>
      </c>
      <c r="BJ316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6" s="137" t="str">
        <f>IF(Tabelle2[[#This Row],[Spalte60]]&lt;5, 1, IF(Tabelle2[[#This Row],[Spalte60]]&gt;4, ""))</f>
        <v/>
      </c>
      <c r="BP316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6" s="65" t="str">
        <f>IF(Tabelle2[[#This Row],[Spalte66]]&lt;5, 1, IF(Tabelle2[[#This Row],[Spalte66]]&gt;4, ""))</f>
        <v/>
      </c>
      <c r="BV316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6" s="192" t="str">
        <f>IF(Tabelle2[[#This Row],[Spalte72]]&lt;5, 1, IF(Tabelle2[[#This Row],[Spalte72]]&gt;4, ""))</f>
        <v/>
      </c>
      <c r="CB316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6" s="80" t="str">
        <f>IF(Tabelle2[[#This Row],[Spalte78]]&lt;5, 1, IF(Tabelle2[[#This Row],[Spalte78]]&gt;4, ""))</f>
        <v/>
      </c>
      <c r="CD316" s="219"/>
      <c r="CH31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6" s="221" t="str">
        <f>IF(Tabelle2[[#This Row],[Spalte84]]&lt;5, 1, IF(Tabelle2[[#This Row],[Spalte84]]&gt;4, ""))</f>
        <v/>
      </c>
    </row>
    <row r="317" spans="1:87" x14ac:dyDescent="0.2">
      <c r="A317" t="s">
        <v>835</v>
      </c>
      <c r="B317" s="89" t="s">
        <v>896</v>
      </c>
      <c r="C317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17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317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1.0347222222222223E-2</v>
      </c>
      <c r="F317" s="9">
        <f>Tabelle2[[#This Row],[Spalte4]]/Tabelle2[[#This Row],[Spalte3]]</f>
        <v>1.0347222222222223E-2</v>
      </c>
      <c r="G317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1</v>
      </c>
      <c r="H317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17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7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7" s="44" t="str">
        <f>IF(Tabelle2[[#This Row],[Spalte11]]&lt;5, 1, IF(Tabelle2[[#This Row],[Spalte11]]&gt;4, ""))</f>
        <v/>
      </c>
      <c r="T317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7" s="40" t="str">
        <f>IF(Tabelle2[[#This Row],[Spalte6]]&lt;5, 1, IF(Tabelle2[[#This Row],[Spalte6]]&gt;4, ""))</f>
        <v/>
      </c>
      <c r="Z317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7" s="65" t="str">
        <f>IF(Tabelle2[[#This Row],[Spalte17]]&lt;5, 1, IF(Tabelle2[[#This Row],[Spalte17]]&gt;4, ""))</f>
        <v/>
      </c>
      <c r="AF317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7" s="80" t="str">
        <f>IF(Tabelle2[[#This Row],[Spalte25]]&lt;5, 1, IF(Tabelle2[[#This Row],[Spalte25]]&gt;4, ""))</f>
        <v/>
      </c>
      <c r="AH317" s="106">
        <v>15</v>
      </c>
      <c r="AI317" s="99">
        <v>18</v>
      </c>
      <c r="AJ317" s="100">
        <v>1.0347222222222223E-2</v>
      </c>
      <c r="AK317" s="99">
        <v>1</v>
      </c>
      <c r="AL317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7" s="155" t="str">
        <f>IF(Tabelle2[[#This Row],[Spalte31]]&lt;5, 1, IF(Tabelle2[[#This Row],[Spalte31]]&gt;4, ""))</f>
        <v/>
      </c>
      <c r="AR317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7" s="112" t="str">
        <f>IF(Tabelle2[[#This Row],[Spalte37]]&lt;5, 1, IF(Tabelle2[[#This Row],[Spalte37]]&gt;4, ""))</f>
        <v/>
      </c>
      <c r="AT317" s="158"/>
      <c r="AX317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7" s="120" t="str">
        <f>IF(Tabelle2[[#This Row],[Spalte43]]&lt;5, 1, IF(Tabelle2[[#This Row],[Spalte43]]&gt;4, ""))</f>
        <v/>
      </c>
      <c r="BD317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7" s="128" t="str">
        <f>IF(Tabelle2[[#This Row],[Spalte49]]&lt;5, 1, IF(Tabelle2[[#This Row],[Spalte49]]&gt;4, ""))</f>
        <v/>
      </c>
      <c r="BJ317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7" s="137" t="str">
        <f>IF(Tabelle2[[#This Row],[Spalte60]]&lt;5, 1, IF(Tabelle2[[#This Row],[Spalte60]]&gt;4, ""))</f>
        <v/>
      </c>
      <c r="BP317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7" s="65" t="str">
        <f>IF(Tabelle2[[#This Row],[Spalte66]]&lt;5, 1, IF(Tabelle2[[#This Row],[Spalte66]]&gt;4, ""))</f>
        <v/>
      </c>
      <c r="BV317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7" s="192" t="str">
        <f>IF(Tabelle2[[#This Row],[Spalte72]]&lt;5, 1, IF(Tabelle2[[#This Row],[Spalte72]]&gt;4, ""))</f>
        <v/>
      </c>
      <c r="CB317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7" s="80" t="str">
        <f>IF(Tabelle2[[#This Row],[Spalte78]]&lt;5, 1, IF(Tabelle2[[#This Row],[Spalte78]]&gt;4, ""))</f>
        <v/>
      </c>
      <c r="CD317" s="219"/>
      <c r="CH317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7" s="221" t="str">
        <f>IF(Tabelle2[[#This Row],[Spalte84]]&lt;5, 1, IF(Tabelle2[[#This Row],[Spalte84]]&gt;4, ""))</f>
        <v/>
      </c>
    </row>
    <row r="318" spans="1:87" x14ac:dyDescent="0.2">
      <c r="A318" t="s">
        <v>835</v>
      </c>
      <c r="B318" s="89" t="s">
        <v>778</v>
      </c>
      <c r="C318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4</v>
      </c>
      <c r="D318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318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5.8136574074074077E-2</v>
      </c>
      <c r="F318" s="9">
        <f>Tabelle2[[#This Row],[Spalte4]]/Tabelle2[[#This Row],[Spalte3]]</f>
        <v>1.4534143518518519E-2</v>
      </c>
      <c r="G318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7</v>
      </c>
      <c r="H318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18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8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8" s="44" t="str">
        <f>IF(Tabelle2[[#This Row],[Spalte11]]&lt;5, 1, IF(Tabelle2[[#This Row],[Spalte11]]&gt;4, ""))</f>
        <v/>
      </c>
      <c r="P318" s="54">
        <v>18</v>
      </c>
      <c r="Q318" s="168">
        <v>26</v>
      </c>
      <c r="R318" s="33">
        <v>7.9166666666666673E-3</v>
      </c>
      <c r="S318" s="31">
        <v>3</v>
      </c>
      <c r="T318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8" s="50" t="str">
        <f>IF(Tabelle2[[#This Row],[Spalte6]]&lt;5, 1, IF(Tabelle2[[#This Row],[Spalte6]]&gt;4, ""))</f>
        <v/>
      </c>
      <c r="V318" s="70">
        <v>18</v>
      </c>
      <c r="W318" s="170">
        <v>23</v>
      </c>
      <c r="X318" s="12">
        <v>1.4004629629629629E-2</v>
      </c>
      <c r="Y318" s="13">
        <v>2</v>
      </c>
      <c r="Z318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8" s="65" t="str">
        <f>IF(Tabelle2[[#This Row],[Spalte17]]&lt;5, 1, IF(Tabelle2[[#This Row],[Spalte17]]&gt;4, ""))</f>
        <v/>
      </c>
      <c r="AB318" s="84" t="s">
        <v>1011</v>
      </c>
      <c r="AC318" s="173">
        <v>10</v>
      </c>
      <c r="AD318" s="85">
        <v>1.6099537037037037E-2</v>
      </c>
      <c r="AE318" s="86">
        <v>2</v>
      </c>
      <c r="AF318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8" s="80" t="str">
        <f>IF(Tabelle2[[#This Row],[Spalte25]]&lt;5, 1, IF(Tabelle2[[#This Row],[Spalte25]]&gt;4, ""))</f>
        <v/>
      </c>
      <c r="AL318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8" s="155" t="str">
        <f>IF(Tabelle2[[#This Row],[Spalte31]]&lt;5, 1, IF(Tabelle2[[#This Row],[Spalte31]]&gt;4, ""))</f>
        <v/>
      </c>
      <c r="AR318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8" s="112" t="str">
        <f>IF(Tabelle2[[#This Row],[Spalte37]]&lt;5, 1, IF(Tabelle2[[#This Row],[Spalte37]]&gt;4, ""))</f>
        <v/>
      </c>
      <c r="AT318" s="158"/>
      <c r="AX318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8" s="120" t="str">
        <f>IF(Tabelle2[[#This Row],[Spalte43]]&lt;5, 1, IF(Tabelle2[[#This Row],[Spalte43]]&gt;4, ""))</f>
        <v/>
      </c>
      <c r="BD318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8" s="128" t="str">
        <f>IF(Tabelle2[[#This Row],[Spalte49]]&lt;5, 1, IF(Tabelle2[[#This Row],[Spalte49]]&gt;4, ""))</f>
        <v/>
      </c>
      <c r="BJ318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18" s="137" t="str">
        <f>IF(Tabelle2[[#This Row],[Spalte60]]&lt;5, 1, IF(Tabelle2[[#This Row],[Spalte60]]&gt;4, ""))</f>
        <v/>
      </c>
      <c r="BL318" s="70">
        <v>18</v>
      </c>
      <c r="BM318" s="170">
        <v>26</v>
      </c>
      <c r="BN318" s="12">
        <v>2.011574074074074E-2</v>
      </c>
      <c r="BO318" s="170">
        <v>0</v>
      </c>
      <c r="BP318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18" s="65" t="str">
        <f>IF(Tabelle2[[#This Row],[Spalte66]]&lt;5, 1, IF(Tabelle2[[#This Row],[Spalte66]]&gt;4, ""))</f>
        <v/>
      </c>
      <c r="BV318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8" s="192" t="str">
        <f>IF(Tabelle2[[#This Row],[Spalte72]]&lt;5, 1, IF(Tabelle2[[#This Row],[Spalte72]]&gt;4, ""))</f>
        <v/>
      </c>
      <c r="CB318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8" s="80" t="str">
        <f>IF(Tabelle2[[#This Row],[Spalte78]]&lt;5, 1, IF(Tabelle2[[#This Row],[Spalte78]]&gt;4, ""))</f>
        <v/>
      </c>
      <c r="CD318" s="219"/>
      <c r="CH318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8" s="221" t="str">
        <f>IF(Tabelle2[[#This Row],[Spalte84]]&lt;5, 1, IF(Tabelle2[[#This Row],[Spalte84]]&gt;4, ""))</f>
        <v/>
      </c>
    </row>
    <row r="319" spans="1:87" x14ac:dyDescent="0.2">
      <c r="A319" t="s">
        <v>835</v>
      </c>
      <c r="B319" s="89" t="s">
        <v>1016</v>
      </c>
      <c r="C319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19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BR09</v>
      </c>
      <c r="E319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4.8252314814814817E-2</v>
      </c>
      <c r="F319" s="9">
        <f>Tabelle2[[#This Row],[Spalte4]]/Tabelle2[[#This Row],[Spalte3]]</f>
        <v>2.4126157407407409E-2</v>
      </c>
      <c r="G319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5</v>
      </c>
      <c r="H319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2</v>
      </c>
      <c r="I319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19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19" s="44" t="str">
        <f>IF(Tabelle2[[#This Row],[Spalte11]]&lt;5, 1, IF(Tabelle2[[#This Row],[Spalte11]]&gt;4, ""))</f>
        <v/>
      </c>
      <c r="T319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19" s="40" t="str">
        <f>IF(Tabelle2[[#This Row],[Spalte6]]&lt;5, 1, IF(Tabelle2[[#This Row],[Spalte6]]&gt;4, ""))</f>
        <v/>
      </c>
      <c r="Z319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19" s="65" t="str">
        <f>IF(Tabelle2[[#This Row],[Spalte17]]&lt;5, 1, IF(Tabelle2[[#This Row],[Spalte17]]&gt;4, ""))</f>
        <v/>
      </c>
      <c r="AF319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19" s="80" t="str">
        <f>IF(Tabelle2[[#This Row],[Spalte25]]&lt;5, 1, IF(Tabelle2[[#This Row],[Spalte25]]&gt;4, ""))</f>
        <v/>
      </c>
      <c r="AL319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19" s="155" t="str">
        <f>IF(Tabelle2[[#This Row],[Spalte31]]&lt;5, 1, IF(Tabelle2[[#This Row],[Spalte31]]&gt;4, ""))</f>
        <v/>
      </c>
      <c r="AR319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19" s="112" t="str">
        <f>IF(Tabelle2[[#This Row],[Spalte37]]&lt;5, 1, IF(Tabelle2[[#This Row],[Spalte37]]&gt;4, ""))</f>
        <v/>
      </c>
      <c r="AT319" s="158"/>
      <c r="AX319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19" s="120" t="str">
        <f>IF(Tabelle2[[#This Row],[Spalte43]]&lt;5, 1, IF(Tabelle2[[#This Row],[Spalte43]]&gt;4, ""))</f>
        <v/>
      </c>
      <c r="BD319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19" s="128" t="str">
        <f>IF(Tabelle2[[#This Row],[Spalte49]]&lt;5, 1, IF(Tabelle2[[#This Row],[Spalte49]]&gt;4, ""))</f>
        <v/>
      </c>
      <c r="BF319" s="180">
        <v>2</v>
      </c>
      <c r="BG319" s="181">
        <v>23</v>
      </c>
      <c r="BH319" s="182">
        <v>3.6215277777777777E-2</v>
      </c>
      <c r="BI319" s="181">
        <v>2</v>
      </c>
      <c r="BJ319" s="135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>8</v>
      </c>
      <c r="BK319" s="137" t="str">
        <f>IF(Tabelle2[[#This Row],[Spalte60]]&lt;5, 1, IF(Tabelle2[[#This Row],[Spalte60]]&gt;4, ""))</f>
        <v/>
      </c>
      <c r="BL319" s="70">
        <v>42</v>
      </c>
      <c r="BM319" s="170">
        <v>39</v>
      </c>
      <c r="BN319" s="12">
        <v>1.2037037037037037E-2</v>
      </c>
      <c r="BO319" s="170">
        <v>3</v>
      </c>
      <c r="BP319" s="11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9</v>
      </c>
      <c r="BQ319" s="65" t="str">
        <f>IF(Tabelle2[[#This Row],[Spalte66]]&lt;5, 1, IF(Tabelle2[[#This Row],[Spalte66]]&gt;4, ""))</f>
        <v/>
      </c>
      <c r="BV319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19" s="192" t="str">
        <f>IF(Tabelle2[[#This Row],[Spalte72]]&lt;5, 1, IF(Tabelle2[[#This Row],[Spalte72]]&gt;4, ""))</f>
        <v/>
      </c>
      <c r="CB319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19" s="80" t="str">
        <f>IF(Tabelle2[[#This Row],[Spalte78]]&lt;5, 1, IF(Tabelle2[[#This Row],[Spalte78]]&gt;4, ""))</f>
        <v/>
      </c>
      <c r="CD319" s="219"/>
      <c r="CH319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19" s="221" t="str">
        <f>IF(Tabelle2[[#This Row],[Spalte84]]&lt;5, 1, IF(Tabelle2[[#This Row],[Spalte84]]&gt;4, ""))</f>
        <v/>
      </c>
    </row>
    <row r="320" spans="1:87" x14ac:dyDescent="0.2">
      <c r="A320" t="s">
        <v>835</v>
      </c>
      <c r="B320" s="89" t="s">
        <v>897</v>
      </c>
      <c r="C320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2</v>
      </c>
      <c r="D320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BR05</v>
      </c>
      <c r="E320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6.7129629629629635E-4</v>
      </c>
      <c r="F320" s="9">
        <f>Tabelle2[[#This Row],[Spalte4]]/Tabelle2[[#This Row],[Spalte3]]</f>
        <v>3.3564814814814818E-4</v>
      </c>
      <c r="G320" s="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20" s="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20" s="23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20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0" s="44" t="str">
        <f>IF(Tabelle2[[#This Row],[Spalte11]]&lt;5, 1, IF(Tabelle2[[#This Row],[Spalte11]]&gt;4, ""))</f>
        <v/>
      </c>
      <c r="T320" s="26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0" s="40" t="str">
        <f>IF(Tabelle2[[#This Row],[Spalte6]]&lt;5, 1, IF(Tabelle2[[#This Row],[Spalte6]]&gt;4, ""))</f>
        <v/>
      </c>
      <c r="Z320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0" s="65" t="str">
        <f>IF(Tabelle2[[#This Row],[Spalte17]]&lt;5, 1, IF(Tabelle2[[#This Row],[Spalte17]]&gt;4, ""))</f>
        <v/>
      </c>
      <c r="AF320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0" s="80" t="str">
        <f>IF(Tabelle2[[#This Row],[Spalte25]]&lt;5, 1, IF(Tabelle2[[#This Row],[Spalte25]]&gt;4, ""))</f>
        <v/>
      </c>
      <c r="AH320" s="106">
        <v>14</v>
      </c>
      <c r="AI320" s="99">
        <v>6</v>
      </c>
      <c r="AJ320" s="100">
        <v>4.2824074074074081E-4</v>
      </c>
      <c r="AK320" s="99">
        <v>0</v>
      </c>
      <c r="AL320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0" s="155" t="str">
        <f>IF(Tabelle2[[#This Row],[Spalte31]]&lt;5, 1, IF(Tabelle2[[#This Row],[Spalte31]]&gt;4, ""))</f>
        <v/>
      </c>
      <c r="AR320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0" s="112" t="str">
        <f>IF(Tabelle2[[#This Row],[Spalte37]]&lt;5, 1, IF(Tabelle2[[#This Row],[Spalte37]]&gt;4, ""))</f>
        <v/>
      </c>
      <c r="AT320" s="161">
        <v>13</v>
      </c>
      <c r="AU320" s="156">
        <v>5</v>
      </c>
      <c r="AV320" s="157">
        <v>2.4305555555555552E-4</v>
      </c>
      <c r="AW320" s="156">
        <v>0</v>
      </c>
      <c r="AX320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0" s="120" t="str">
        <f>IF(Tabelle2[[#This Row],[Spalte43]]&lt;5, 1, IF(Tabelle2[[#This Row],[Spalte43]]&gt;4, ""))</f>
        <v/>
      </c>
      <c r="BD320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0" s="128" t="str">
        <f>IF(Tabelle2[[#This Row],[Spalte49]]&lt;5, 1, IF(Tabelle2[[#This Row],[Spalte49]]&gt;4, ""))</f>
        <v/>
      </c>
      <c r="BJ320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0" s="137" t="str">
        <f>IF(Tabelle2[[#This Row],[Spalte60]]&lt;5, 1, IF(Tabelle2[[#This Row],[Spalte60]]&gt;4, ""))</f>
        <v/>
      </c>
      <c r="BP320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0" s="65" t="str">
        <f>IF(Tabelle2[[#This Row],[Spalte66]]&lt;5, 1, IF(Tabelle2[[#This Row],[Spalte66]]&gt;4, ""))</f>
        <v/>
      </c>
      <c r="BV320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0" s="192" t="str">
        <f>IF(Tabelle2[[#This Row],[Spalte72]]&lt;5, 1, IF(Tabelle2[[#This Row],[Spalte72]]&gt;4, ""))</f>
        <v/>
      </c>
      <c r="CB320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0" s="80" t="str">
        <f>IF(Tabelle2[[#This Row],[Spalte78]]&lt;5, 1, IF(Tabelle2[[#This Row],[Spalte78]]&gt;4, ""))</f>
        <v/>
      </c>
      <c r="CD320" s="219"/>
      <c r="CH320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0" s="221" t="str">
        <f>IF(Tabelle2[[#This Row],[Spalte84]]&lt;5, 1, IF(Tabelle2[[#This Row],[Spalte84]]&gt;4, ""))</f>
        <v/>
      </c>
    </row>
    <row r="321" spans="1:87" x14ac:dyDescent="0.2">
      <c r="B321" s="87" t="s">
        <v>23</v>
      </c>
      <c r="K321" s="30"/>
      <c r="L321" s="34"/>
      <c r="M321" s="30"/>
      <c r="N321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1" s="44" t="str">
        <f>IF(Tabelle2[[#This Row],[Spalte11]]&lt;5, 1, IF(Tabelle2[[#This Row],[Spalte11]]&gt;4, ""))</f>
        <v/>
      </c>
      <c r="Q321" s="32"/>
      <c r="R321" s="32"/>
      <c r="S321" s="32"/>
      <c r="T321" s="32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1" s="50" t="str">
        <f>IF(Tabelle2[[#This Row],[Spalte6]]&lt;5, 1, IF(Tabelle2[[#This Row],[Spalte6]]&gt;4, ""))</f>
        <v/>
      </c>
      <c r="Z321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1" s="65" t="str">
        <f>IF(Tabelle2[[#This Row],[Spalte17]]&lt;5, 1, IF(Tabelle2[[#This Row],[Spalte17]]&gt;4, ""))</f>
        <v/>
      </c>
      <c r="AF321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1" s="80" t="str">
        <f>IF(Tabelle2[[#This Row],[Spalte25]]&lt;5, 1, IF(Tabelle2[[#This Row],[Spalte25]]&gt;4, ""))</f>
        <v/>
      </c>
      <c r="AL321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1" s="155" t="str">
        <f>IF(Tabelle2[[#This Row],[Spalte31]]&lt;5, 1, IF(Tabelle2[[#This Row],[Spalte31]]&gt;4, ""))</f>
        <v/>
      </c>
      <c r="AR321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1" s="112" t="str">
        <f>IF(Tabelle2[[#This Row],[Spalte37]]&lt;5, 1, IF(Tabelle2[[#This Row],[Spalte37]]&gt;4, ""))</f>
        <v/>
      </c>
      <c r="AT321" s="158"/>
      <c r="AX321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1" s="120" t="str">
        <f>IF(Tabelle2[[#This Row],[Spalte43]]&lt;5, 1, IF(Tabelle2[[#This Row],[Spalte43]]&gt;4, ""))</f>
        <v/>
      </c>
      <c r="BD321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1" s="128" t="str">
        <f>IF(Tabelle2[[#This Row],[Spalte49]]&lt;5, 1, IF(Tabelle2[[#This Row],[Spalte49]]&gt;4, ""))</f>
        <v/>
      </c>
      <c r="BJ321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1" s="137" t="str">
        <f>IF(Tabelle2[[#This Row],[Spalte60]]&lt;5, 1, IF(Tabelle2[[#This Row],[Spalte60]]&gt;4, ""))</f>
        <v/>
      </c>
      <c r="BP321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1" s="65" t="str">
        <f>IF(Tabelle2[[#This Row],[Spalte66]]&lt;5, 1, IF(Tabelle2[[#This Row],[Spalte66]]&gt;4, ""))</f>
        <v/>
      </c>
      <c r="BV321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1" s="192" t="str">
        <f>IF(Tabelle2[[#This Row],[Spalte72]]&lt;5, 1, IF(Tabelle2[[#This Row],[Spalte72]]&gt;4, ""))</f>
        <v/>
      </c>
      <c r="CB321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1" s="80" t="str">
        <f>IF(Tabelle2[[#This Row],[Spalte78]]&lt;5, 1, IF(Tabelle2[[#This Row],[Spalte78]]&gt;4, ""))</f>
        <v/>
      </c>
      <c r="CD321" s="219"/>
      <c r="CH321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1" s="221" t="str">
        <f>IF(Tabelle2[[#This Row],[Spalte84]]&lt;5, 1, IF(Tabelle2[[#This Row],[Spalte84]]&gt;4, ""))</f>
        <v/>
      </c>
    </row>
    <row r="322" spans="1:87" x14ac:dyDescent="0.2">
      <c r="A322" t="s">
        <v>835</v>
      </c>
      <c r="B322" s="89" t="s">
        <v>1047</v>
      </c>
      <c r="C322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22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322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5.9143518518518521E-3</v>
      </c>
      <c r="F322" s="9">
        <f>Tabelle2[[#This Row],[Spalte4]]/Tabelle2[[#This Row],[Spalte3]]</f>
        <v>5.9143518518518521E-3</v>
      </c>
      <c r="G322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22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0</v>
      </c>
      <c r="I322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22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2" s="196" t="str">
        <f>IF(Tabelle2[[#This Row],[Spalte11]]&lt;5, 1, IF(Tabelle2[[#This Row],[Spalte11]]&gt;4, ""))</f>
        <v/>
      </c>
      <c r="T322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2" s="198" t="str">
        <f>IF(Tabelle2[[#This Row],[Spalte6]]&lt;5, 1, IF(Tabelle2[[#This Row],[Spalte6]]&gt;4, ""))</f>
        <v/>
      </c>
      <c r="Z322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2" s="199" t="str">
        <f>IF(Tabelle2[[#This Row],[Spalte17]]&lt;5, 1, IF(Tabelle2[[#This Row],[Spalte17]]&gt;4, ""))</f>
        <v/>
      </c>
      <c r="AF322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2" s="200" t="str">
        <f>IF(Tabelle2[[#This Row],[Spalte25]]&lt;5, 1, IF(Tabelle2[[#This Row],[Spalte25]]&gt;4, ""))</f>
        <v/>
      </c>
      <c r="AL322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2" s="201" t="str">
        <f>IF(Tabelle2[[#This Row],[Spalte31]]&lt;5, 1, IF(Tabelle2[[#This Row],[Spalte31]]&gt;4, ""))</f>
        <v/>
      </c>
      <c r="AR322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2" s="202" t="str">
        <f>IF(Tabelle2[[#This Row],[Spalte37]]&lt;5, 1, IF(Tabelle2[[#This Row],[Spalte37]]&gt;4, ""))</f>
        <v/>
      </c>
      <c r="AT322" s="158"/>
      <c r="AX322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2" s="203" t="str">
        <f>IF(Tabelle2[[#This Row],[Spalte43]]&lt;5, 1, IF(Tabelle2[[#This Row],[Spalte43]]&gt;4, ""))</f>
        <v/>
      </c>
      <c r="BD322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2" s="204" t="str">
        <f>IF(Tabelle2[[#This Row],[Spalte49]]&lt;5, 1, IF(Tabelle2[[#This Row],[Spalte49]]&gt;4, ""))</f>
        <v/>
      </c>
      <c r="BJ322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2" s="185" t="str">
        <f>IF(Tabelle2[[#This Row],[Spalte60]]&lt;5, 1, IF(Tabelle2[[#This Row],[Spalte60]]&gt;4, ""))</f>
        <v/>
      </c>
      <c r="BL322" s="70">
        <v>17</v>
      </c>
      <c r="BM322" s="170">
        <v>10</v>
      </c>
      <c r="BN322" s="12">
        <v>5.9143518518518521E-3</v>
      </c>
      <c r="BO322" s="170">
        <v>0</v>
      </c>
      <c r="BP322" s="64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2" s="199" t="str">
        <f>IF(Tabelle2[[#This Row],[Spalte66]]&lt;5, 1, IF(Tabelle2[[#This Row],[Spalte66]]&gt;4, ""))</f>
        <v/>
      </c>
      <c r="BV322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2" s="205" t="str">
        <f>IF(Tabelle2[[#This Row],[Spalte72]]&lt;5, 1, IF(Tabelle2[[#This Row],[Spalte72]]&gt;4, ""))</f>
        <v/>
      </c>
      <c r="CB322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2" s="200" t="str">
        <f>IF(Tabelle2[[#This Row],[Spalte78]]&lt;5, 1, IF(Tabelle2[[#This Row],[Spalte78]]&gt;4, ""))</f>
        <v/>
      </c>
      <c r="CD322" s="219"/>
      <c r="CH322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2" s="225" t="str">
        <f>IF(Tabelle2[[#This Row],[Spalte84]]&lt;5, 1, IF(Tabelle2[[#This Row],[Spalte84]]&gt;4, ""))</f>
        <v/>
      </c>
    </row>
    <row r="323" spans="1:87" x14ac:dyDescent="0.2">
      <c r="B323" s="87" t="s">
        <v>24</v>
      </c>
      <c r="K323" s="30"/>
      <c r="L323" s="34"/>
      <c r="M323" s="30"/>
      <c r="N323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3" s="44" t="str">
        <f>IF(Tabelle2[[#This Row],[Spalte11]]&lt;5, 1, IF(Tabelle2[[#This Row],[Spalte11]]&gt;4, ""))</f>
        <v/>
      </c>
      <c r="Q323" s="32"/>
      <c r="R323" s="32"/>
      <c r="S323" s="57"/>
      <c r="T323" s="5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3" s="58" t="str">
        <f>IF(Tabelle2[[#This Row],[Spalte6]]&lt;5, 1, IF(Tabelle2[[#This Row],[Spalte6]]&gt;4, ""))</f>
        <v/>
      </c>
      <c r="Z323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3" s="65" t="str">
        <f>IF(Tabelle2[[#This Row],[Spalte17]]&lt;5, 1, IF(Tabelle2[[#This Row],[Spalte17]]&gt;4, ""))</f>
        <v/>
      </c>
      <c r="AF323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3" s="80" t="str">
        <f>IF(Tabelle2[[#This Row],[Spalte25]]&lt;5, 1, IF(Tabelle2[[#This Row],[Spalte25]]&gt;4, ""))</f>
        <v/>
      </c>
      <c r="AL323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3" s="155" t="str">
        <f>IF(Tabelle2[[#This Row],[Spalte31]]&lt;5, 1, IF(Tabelle2[[#This Row],[Spalte31]]&gt;4, ""))</f>
        <v/>
      </c>
      <c r="AR323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3" s="112" t="str">
        <f>IF(Tabelle2[[#This Row],[Spalte37]]&lt;5, 1, IF(Tabelle2[[#This Row],[Spalte37]]&gt;4, ""))</f>
        <v/>
      </c>
      <c r="AT323" s="158"/>
      <c r="AX323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3" s="120" t="str">
        <f>IF(Tabelle2[[#This Row],[Spalte43]]&lt;5, 1, IF(Tabelle2[[#This Row],[Spalte43]]&gt;4, ""))</f>
        <v/>
      </c>
      <c r="BD323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3" s="128" t="str">
        <f>IF(Tabelle2[[#This Row],[Spalte49]]&lt;5, 1, IF(Tabelle2[[#This Row],[Spalte49]]&gt;4, ""))</f>
        <v/>
      </c>
      <c r="BJ323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3" s="137" t="str">
        <f>IF(Tabelle2[[#This Row],[Spalte60]]&lt;5, 1, IF(Tabelle2[[#This Row],[Spalte60]]&gt;4, ""))</f>
        <v/>
      </c>
      <c r="BP323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3" s="65" t="str">
        <f>IF(Tabelle2[[#This Row],[Spalte66]]&lt;5, 1, IF(Tabelle2[[#This Row],[Spalte66]]&gt;4, ""))</f>
        <v/>
      </c>
      <c r="BV323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3" s="192" t="str">
        <f>IF(Tabelle2[[#This Row],[Spalte72]]&lt;5, 1, IF(Tabelle2[[#This Row],[Spalte72]]&gt;4, ""))</f>
        <v/>
      </c>
      <c r="CB323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3" s="80" t="str">
        <f>IF(Tabelle2[[#This Row],[Spalte78]]&lt;5, 1, IF(Tabelle2[[#This Row],[Spalte78]]&gt;4, ""))</f>
        <v/>
      </c>
      <c r="CD323" s="219"/>
      <c r="CH323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3" s="221" t="str">
        <f>IF(Tabelle2[[#This Row],[Spalte84]]&lt;5, 1, IF(Tabelle2[[#This Row],[Spalte84]]&gt;4, ""))</f>
        <v/>
      </c>
    </row>
    <row r="324" spans="1:87" x14ac:dyDescent="0.2">
      <c r="B324" s="87" t="s">
        <v>25</v>
      </c>
      <c r="K324" s="30"/>
      <c r="L324" s="34"/>
      <c r="M324" s="30"/>
      <c r="N324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4" s="44" t="str">
        <f>IF(Tabelle2[[#This Row],[Spalte11]]&lt;5, 1, IF(Tabelle2[[#This Row],[Spalte11]]&gt;4, ""))</f>
        <v/>
      </c>
      <c r="Q324" s="32"/>
      <c r="R324" s="32"/>
      <c r="S324" s="31"/>
      <c r="T324" s="55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4" s="56" t="str">
        <f>IF(Tabelle2[[#This Row],[Spalte6]]&lt;5, 1, IF(Tabelle2[[#This Row],[Spalte6]]&gt;4, ""))</f>
        <v/>
      </c>
      <c r="Z324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4" s="65" t="str">
        <f>IF(Tabelle2[[#This Row],[Spalte17]]&lt;5, 1, IF(Tabelle2[[#This Row],[Spalte17]]&gt;4, ""))</f>
        <v/>
      </c>
      <c r="AF324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4" s="80" t="str">
        <f>IF(Tabelle2[[#This Row],[Spalte25]]&lt;5, 1, IF(Tabelle2[[#This Row],[Spalte25]]&gt;4, ""))</f>
        <v/>
      </c>
      <c r="AL324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4" s="155" t="str">
        <f>IF(Tabelle2[[#This Row],[Spalte31]]&lt;5, 1, IF(Tabelle2[[#This Row],[Spalte31]]&gt;4, ""))</f>
        <v/>
      </c>
      <c r="AR324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4" s="112" t="str">
        <f>IF(Tabelle2[[#This Row],[Spalte37]]&lt;5, 1, IF(Tabelle2[[#This Row],[Spalte37]]&gt;4, ""))</f>
        <v/>
      </c>
      <c r="AT324" s="158"/>
      <c r="AX324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4" s="120" t="str">
        <f>IF(Tabelle2[[#This Row],[Spalte43]]&lt;5, 1, IF(Tabelle2[[#This Row],[Spalte43]]&gt;4, ""))</f>
        <v/>
      </c>
      <c r="BD324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4" s="128" t="str">
        <f>IF(Tabelle2[[#This Row],[Spalte49]]&lt;5, 1, IF(Tabelle2[[#This Row],[Spalte49]]&gt;4, ""))</f>
        <v/>
      </c>
      <c r="BJ324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4" s="137" t="str">
        <f>IF(Tabelle2[[#This Row],[Spalte60]]&lt;5, 1, IF(Tabelle2[[#This Row],[Spalte60]]&gt;4, ""))</f>
        <v/>
      </c>
      <c r="BP324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4" s="65" t="str">
        <f>IF(Tabelle2[[#This Row],[Spalte66]]&lt;5, 1, IF(Tabelle2[[#This Row],[Spalte66]]&gt;4, ""))</f>
        <v/>
      </c>
      <c r="BV324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4" s="192" t="str">
        <f>IF(Tabelle2[[#This Row],[Spalte72]]&lt;5, 1, IF(Tabelle2[[#This Row],[Spalte72]]&gt;4, ""))</f>
        <v/>
      </c>
      <c r="CB324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4" s="80" t="str">
        <f>IF(Tabelle2[[#This Row],[Spalte78]]&lt;5, 1, IF(Tabelle2[[#This Row],[Spalte78]]&gt;4, ""))</f>
        <v/>
      </c>
      <c r="CD324" s="219"/>
      <c r="CH324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4" s="221" t="str">
        <f>IF(Tabelle2[[#This Row],[Spalte84]]&lt;5, 1, IF(Tabelle2[[#This Row],[Spalte84]]&gt;4, ""))</f>
        <v/>
      </c>
    </row>
    <row r="325" spans="1:87" x14ac:dyDescent="0.2">
      <c r="A325" s="26" t="s">
        <v>835</v>
      </c>
      <c r="B325" s="89" t="s">
        <v>798</v>
      </c>
      <c r="C325" s="7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1</v>
      </c>
      <c r="D325" s="7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BR02</v>
      </c>
      <c r="E325" s="28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8.449074074074075E-4</v>
      </c>
      <c r="F325" s="28">
        <f>Tabelle2[[#This Row],[Spalte4]]/Tabelle2[[#This Row],[Spalte3]]</f>
        <v>8.449074074074075E-4</v>
      </c>
      <c r="G325" s="27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0</v>
      </c>
      <c r="H325" s="27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25" s="29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25" s="30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5" s="44" t="str">
        <f>IF(Tabelle2[[#This Row],[Spalte11]]&lt;5, 1, IF(Tabelle2[[#This Row],[Spalte11]]&gt;4, ""))</f>
        <v/>
      </c>
      <c r="P325" s="54">
        <v>43</v>
      </c>
      <c r="Q325" s="31">
        <v>36</v>
      </c>
      <c r="R325" s="33">
        <v>8.449074074074075E-4</v>
      </c>
      <c r="S325" s="31">
        <v>0</v>
      </c>
      <c r="T325" s="32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>10</v>
      </c>
      <c r="U325" s="50" t="str">
        <f>IF(Tabelle2[[#This Row],[Spalte6]]&lt;5, 1, IF(Tabelle2[[#This Row],[Spalte6]]&gt;4, ""))</f>
        <v/>
      </c>
      <c r="Z325" s="11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5" s="65" t="str">
        <f>IF(Tabelle2[[#This Row],[Spalte17]]&lt;5, 1, IF(Tabelle2[[#This Row],[Spalte17]]&gt;4, ""))</f>
        <v/>
      </c>
      <c r="AF325" s="35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5" s="80" t="str">
        <f>IF(Tabelle2[[#This Row],[Spalte25]]&lt;5, 1, IF(Tabelle2[[#This Row],[Spalte25]]&gt;4, ""))</f>
        <v/>
      </c>
      <c r="AL325" s="95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5" s="155" t="str">
        <f>IF(Tabelle2[[#This Row],[Spalte31]]&lt;5, 1, IF(Tabelle2[[#This Row],[Spalte31]]&gt;4, ""))</f>
        <v/>
      </c>
      <c r="AR325" s="110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5" s="112" t="str">
        <f>IF(Tabelle2[[#This Row],[Spalte37]]&lt;5, 1, IF(Tabelle2[[#This Row],[Spalte37]]&gt;4, ""))</f>
        <v/>
      </c>
      <c r="AT325" s="158"/>
      <c r="AX325" s="118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5" s="120" t="str">
        <f>IF(Tabelle2[[#This Row],[Spalte43]]&lt;5, 1, IF(Tabelle2[[#This Row],[Spalte43]]&gt;4, ""))</f>
        <v/>
      </c>
      <c r="BD325" s="126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5" s="128" t="str">
        <f>IF(Tabelle2[[#This Row],[Spalte49]]&lt;5, 1, IF(Tabelle2[[#This Row],[Spalte49]]&gt;4, ""))</f>
        <v/>
      </c>
      <c r="BJ325" s="135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5" s="137" t="str">
        <f>IF(Tabelle2[[#This Row],[Spalte60]]&lt;5, 1, IF(Tabelle2[[#This Row],[Spalte60]]&gt;4, ""))</f>
        <v/>
      </c>
      <c r="BP325" s="11" t="str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/>
      </c>
      <c r="BQ325" s="65" t="str">
        <f>IF(Tabelle2[[#This Row],[Spalte66]]&lt;5, 1, IF(Tabelle2[[#This Row],[Spalte66]]&gt;4, ""))</f>
        <v/>
      </c>
      <c r="BV325" s="190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5" s="192" t="str">
        <f>IF(Tabelle2[[#This Row],[Spalte72]]&lt;5, 1, IF(Tabelle2[[#This Row],[Spalte72]]&gt;4, ""))</f>
        <v/>
      </c>
      <c r="CB325" s="35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5" s="80" t="str">
        <f>IF(Tabelle2[[#This Row],[Spalte78]]&lt;5, 1, IF(Tabelle2[[#This Row],[Spalte78]]&gt;4, ""))</f>
        <v/>
      </c>
      <c r="CD325" s="219"/>
      <c r="CH325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5" s="221" t="str">
        <f>IF(Tabelle2[[#This Row],[Spalte84]]&lt;5, 1, IF(Tabelle2[[#This Row],[Spalte84]]&gt;4, ""))</f>
        <v/>
      </c>
    </row>
    <row r="326" spans="1:87" x14ac:dyDescent="0.2">
      <c r="A326" t="s">
        <v>835</v>
      </c>
      <c r="B326" s="89" t="s">
        <v>1042</v>
      </c>
      <c r="C326" s="153">
        <f>(COUNTA(Tabelle2[[#This Row],[Spalte18]],Tabelle2[[#This Row],[Spalte19]],Tabelle2[[#This Row],[Spalte20]],Tabelle2[[#This Row],[Spalte26]],Tabelle2[[#This Row],[Spalte32]],Tabelle2[[#This Row],[Spalte38]],Tabelle2[[#This Row],[Spalte44]],Tabelle2[[#This Row],[Spalte50]],Tabelle2[[#This Row],[Spalte56]],Tabelle2[[#This Row],[Spalte62]],Tabelle2[[#This Row],[Spalte68]],Tabelle2[[#This Row],[Spalte74]],Tabelle2[[#This Row],[Spalte80]],Tabelle2[[#This Row],[Spalte86]]))-(IF(Tabelle2[[#This Row],[Spalte9]]="", 0, IF(Tabelle2[[#This Row],[Spalte9]]=0, 1)))-(IF(Tabelle2[[#This Row],[Spalte14]]="",0, IF(Tabelle2[[#This Row],[Spalte14]]=0, 1)))-(IF(Tabelle2[[#This Row],[Spalte22]]="",0, IF(Tabelle2[[#This Row],[Spalte22]]=0, 1)))-(IF(Tabelle2[[#This Row],[Spalte28]]="",0, IF(Tabelle2[[#This Row],[Spalte28]]=0, 1)))-(IF(Tabelle2[[#This Row],[Spalte34]]="",0, IF(Tabelle2[[#This Row],[Spalte34]]=0, 1)))-(IF(Tabelle2[[#This Row],[Spalte40]]="",0, IF(Tabelle2[[#This Row],[Spalte40]]=0, 1)))-(IF(Tabelle2[[#This Row],[Spalte46]]="",0, IF(Tabelle2[[#This Row],[Spalte46]]=0, 1)))-(IF(Tabelle2[[#This Row],[Spalte52]]="",0, IF(Tabelle2[[#This Row],[Spalte52]]=0, 1)))-(IF(Tabelle2[[#This Row],[Spalte58]]="",0, IF(Tabelle2[[#This Row],[Spalte58]]=0, 1)))-(IF(Tabelle2[[#This Row],[Spalte64]]="",0, IF(Tabelle2[[#This Row],[Spalte64]]=0, 1)))-(IF(Tabelle2[[#This Row],[Spalte70]]="",0, IF(Tabelle2[[#This Row],[Spalte70]]=0, 1)))-(IF(Tabelle2[[#This Row],[Spalte76]]="",0, IF(Tabelle2[[#This Row],[Spalte76]]=0, 1)))-(IF(Tabelle2[[#This Row],[Spalte82]]="",0, IF(Tabelle2[[#This Row],[Spalte82]]=0, 1)))-(IF(Tabelle2[[#This Row],[Spalte88]]="",0, IF(Tabelle2[[#This Row],[Spalte88]]=0, 1)))-(IF(Tabelle2[[#This Row],[Spalte1]]="siehe Bob", 1))</f>
        <v>3</v>
      </c>
      <c r="D326" s="153" t="str">
        <f>IF(Tabelle2[[#This Row],[Spalte18]]&gt;0,"BR01",IF(Tabelle2[[#This Row],[Spalte19]]&gt;0,"BR02",IF(Tabelle2[[#This Row],[Spalte20]]&gt;0,"BR03",IF(Tabelle2[[#This Row],[Spalte26]]&gt;0,"BR04",IF(Tabelle2[[#This Row],[Spalte32]]&gt;0,"BR05",IF(Tabelle2[[#This Row],[Spalte38]]&gt;0,"BR06",IF(Tabelle2[[#This Row],[Spalte44]]&gt;0,"BR07",IF(Tabelle2[[#This Row],[Spalte50]]&gt;0,"BR08",IF(Tabelle2[[#This Row],[Spalte56]]&gt;0,"BR09",IF(Tabelle2[[#This Row],[Spalte62]]&gt;0,"BR10",IF(Tabelle2[[#This Row],[Spalte68]]&gt;0,"BR11",IF(Tabelle2[[#This Row],[Spalte74]]&gt;0,"BR12",IF(Tabelle2[[#This Row],[Spalte80]]&gt;0,"BR13",IF(Tabelle2[[#This Row],[Spalte86]]&gt;0,"BR14",IF(Tabelle2[[#This Row],[Spalte92]]&gt;0,"BR15")))))))))))))))</f>
        <v>BR10</v>
      </c>
      <c r="E326" s="9">
        <f>Tabelle2[[#This Row],[Spalte9]]+Tabelle2[[#This Row],[Spalte14]]+Tabelle2[[#This Row],[Spalte22]]+Tabelle2[[#This Row],[Spalte28]]+Tabelle2[[#This Row],[Spalte34]]+Tabelle2[[#This Row],[Spalte40]]+Tabelle2[[#This Row],[Spalte46]]+Tabelle2[[#This Row],[Spalte52]]+Tabelle2[[#This Row],[Spalte58]]+Tabelle2[[#This Row],[Spalte64]]+Tabelle2[[#This Row],[Spalte70]]+Tabelle2[[#This Row],[Spalte76]]+Tabelle2[[#This Row],[Spalte82]]</f>
        <v>6.0960648148148153E-2</v>
      </c>
      <c r="F326" s="9">
        <f>Tabelle2[[#This Row],[Spalte4]]/Tabelle2[[#This Row],[Spalte3]]</f>
        <v>2.0320216049382719E-2</v>
      </c>
      <c r="G326" s="153">
        <f>Tabelle2[[#This Row],[Spalte10]]+Tabelle2[[#This Row],[Spalte15]]+Tabelle2[[#This Row],[Spalte23]]+Tabelle2[[#This Row],[Spalte29]]+Tabelle2[[#This Row],[Spalte35]]+Tabelle2[[#This Row],[Spalte41]]+Tabelle2[[#This Row],[Spalte47]]+Tabelle2[[#This Row],[Spalte53]]+Tabelle2[[#This Row],[Spalte59]]+Tabelle2[[#This Row],[Spalte65]]+Tabelle2[[#This Row],[Spalte71]]+Tabelle2[[#This Row],[Spalte77]]+Tabelle2[[#This Row],[Spalte83]]+Tabelle2[[#This Row],[Spalte89]]</f>
        <v>2</v>
      </c>
      <c r="H326" s="153">
        <f>COUNT(Tabelle2[[#This Row],[Spalte11]],Tabelle2[[#This Row],[Spalte6]],Tabelle2[[#This Row],[Spalte17]],Tabelle2[[#This Row],[Spalte25]],Tabelle2[[#This Row],[Spalte31]],Tabelle2[[#This Row],[Spalte37]],Tabelle2[[#This Row],[Spalte43]],Tabelle2[[#This Row],[Spalte49]],Tabelle2[[#This Row],[Spalte60]],Tabelle2[[#This Row],[Spalte66]],Tabelle2[[#This Row],[Spalte72]],Tabelle2[[#This Row],[Spalte78]],Tabelle2[[#This Row],[Spalte84]],Tabelle2[[#This Row],[Spalte90]])</f>
        <v>1</v>
      </c>
      <c r="I326" s="154">
        <f>COUNT(Tabelle2[[#This Row],[Spalte12]],Tabelle2[[#This Row],[Spalte16]],Tabelle2[[#This Row],[Spalte24]],Tabelle2[[#This Row],[Spalte30]],Tabelle2[[#This Row],[Spalte36]],Tabelle2[[#This Row],[Spalte42]],Tabelle2[[#This Row],[Spalte48]],Tabelle2[[#This Row],[Spalte54]],Tabelle2[[#This Row],[Spalte61]],Tabelle2[[#This Row],[Spalte67]],Tabelle2[[#This Row],[Spalte73]],Tabelle2[[#This Row],[Spalte79]],Tabelle2[[#This Row],[Spalte85]],Tabelle2[[#This Row],[Spalte91]])</f>
        <v>0</v>
      </c>
      <c r="N326" s="195" t="str">
        <f>IF(Tabelle2[[#This Row],[Spalte8]]="Winner", 1, IF(MAX(J:J)-Tabelle2[[#This Row],[Spalte8]]=1, 2, IF(MAX(J:J)-Tabelle2[[#This Row],[Spalte8]]=2, 3, IF(MAX(J:J)-Tabelle2[[#This Row],[Spalte8]]=3, 4, IF(MAX(J:J)-Tabelle2[[#This Row],[Spalte8]]=4, 5, IF(MAX(J:J)-Tabelle2[[#This Row],[Spalte8]]=5, 6, IF(MAX(J:J)-Tabelle2[[#This Row],[Spalte8]]=6, 7, IF(MAX(J:J)-Tabelle2[[#This Row],[Spalte8]]=7, 8, IF(MAX(J:J)-Tabelle2[[#This Row],[Spalte8]]=8, 9, IF(MAX(J:J)-Tabelle2[[#This Row],[Spalte8]]=9, 10, IF(Tabelle2[[#This Row],[Spalte8]]="", "", IF(MAX(J:J)-Tabelle2[[#This Row],[Spalte8]]&gt;9, ""))))))))))))</f>
        <v/>
      </c>
      <c r="O326" s="196" t="str">
        <f>IF(Tabelle2[[#This Row],[Spalte11]]&lt;5, 1, IF(Tabelle2[[#This Row],[Spalte11]]&gt;4, ""))</f>
        <v/>
      </c>
      <c r="T326" s="197" t="str">
        <f>IF(Tabelle2[[#This Row],[Spalte13]]="Winner", 1, IF(MAX(P:P)-Tabelle2[[#This Row],[Spalte13]]=1, 2, IF(MAX(P:P)-Tabelle2[[#This Row],[Spalte13]]=2, 3, IF(MAX(P:P)-Tabelle2[[#This Row],[Spalte13]]=3, 4, IF(MAX(P:P)-Tabelle2[[#This Row],[Spalte13]]=4, 5, IF(MAX(P:P)-Tabelle2[[#This Row],[Spalte13]]=5, 6, IF(MAX(P:P)-Tabelle2[[#This Row],[Spalte13]]=6, 7, IF(MAX(P:P)-Tabelle2[[#This Row],[Spalte13]]=7, 8, IF(MAX(P:P)-Tabelle2[[#This Row],[Spalte13]]=8, 9, IF(MAX(P:P)-Tabelle2[[#This Row],[Spalte13]]=9, 10, IF(Tabelle2[[#This Row],[Spalte13]]="", "", IF(MAX(P:P)-Tabelle2[[#This Row],[Spalte13]]&gt;9, ""))))))))))))</f>
        <v/>
      </c>
      <c r="U326" s="198" t="str">
        <f>IF(Tabelle2[[#This Row],[Spalte6]]&lt;5, 1, IF(Tabelle2[[#This Row],[Spalte6]]&gt;4, ""))</f>
        <v/>
      </c>
      <c r="Z326" s="64" t="str">
        <f>IF(Tabelle2[[#This Row],[Spalte21]]="Winner", 1, IF(MAX(V:V)-Tabelle2[[#This Row],[Spalte21]]=1, 2, IF(MAX(V:V)-Tabelle2[[#This Row],[Spalte21]]=2, 3, IF(MAX(V:V)-Tabelle2[[#This Row],[Spalte21]]=3, 4, IF(MAX(V:V)-Tabelle2[[#This Row],[Spalte21]]=4, 5, IF(MAX(V:V)-Tabelle2[[#This Row],[Spalte21]]=5, 6, IF(MAX(V:V)-Tabelle2[[#This Row],[Spalte21]]=6, 7, IF(MAX(V:V)-Tabelle2[[#This Row],[Spalte21]]=7, 8, IF(MAX(V:V)-Tabelle2[[#This Row],[Spalte21]]=8, 9, IF(MAX(V:V)-Tabelle2[[#This Row],[Spalte21]]=9, 10, IF(Tabelle2[[#This Row],[Spalte21]]="", "", IF(MAX(V:V)-Tabelle2[[#This Row],[Spalte21]]&gt;9, ""))))))))))))</f>
        <v/>
      </c>
      <c r="AA326" s="199" t="str">
        <f>IF(Tabelle2[[#This Row],[Spalte17]]&lt;5, 1, IF(Tabelle2[[#This Row],[Spalte17]]&gt;4, ""))</f>
        <v/>
      </c>
      <c r="AF326" s="79" t="str">
        <f>IF(Tabelle2[[#This Row],[Spalte27]]="Winner", 1, IF(MAX(AB:AB)-Tabelle2[[#This Row],[Spalte27]]=1, 2, IF(MAX(AB:AB)-Tabelle2[[#This Row],[Spalte27]]=2, 3, IF(MAX(AB:AB)-Tabelle2[[#This Row],[Spalte27]]=3, 4, IF(MAX(AB:AB)-Tabelle2[[#This Row],[Spalte27]]=4, 5, IF(MAX(AB:AB)-Tabelle2[[#This Row],[Spalte27]]=5, 6, IF(MAX(AB:AB)-Tabelle2[[#This Row],[Spalte27]]=6, 7, IF(MAX(AB:AB)-Tabelle2[[#This Row],[Spalte27]]=7, 8, IF(MAX(AB:AB)-Tabelle2[[#This Row],[Spalte27]]=8, 9, IF(MAX(AB:AB)-Tabelle2[[#This Row],[Spalte27]]=9, 10, IF(Tabelle2[[#This Row],[Spalte27]]="", "", IF(MAX(AB:AB)-Tabelle2[[#This Row],[Spalte27]]&gt;9, ""))))))))))))</f>
        <v/>
      </c>
      <c r="AG326" s="200" t="str">
        <f>IF(Tabelle2[[#This Row],[Spalte25]]&lt;5, 1, IF(Tabelle2[[#This Row],[Spalte25]]&gt;4, ""))</f>
        <v/>
      </c>
      <c r="AL326" s="96" t="str">
        <f>IF(Tabelle2[[#This Row],[Spalte33]]="Winner", 1, IF(MAX(AH:AH)-Tabelle2[[#This Row],[Spalte33]]=1, 2, IF(MAX(AH:AH)-Tabelle2[[#This Row],[Spalte33]]=2, 3, IF(MAX(AH:AH)-Tabelle2[[#This Row],[Spalte33]]=3, 4, IF(MAX(AH:AH)-Tabelle2[[#This Row],[Spalte33]]=4, 5, IF(MAX(AH:AH)-Tabelle2[[#This Row],[Spalte33]]=5, 6, IF(MAX(AH:AH)-Tabelle2[[#This Row],[Spalte33]]=6, 7, IF(MAX(AH:AH)-Tabelle2[[#This Row],[Spalte33]]=7, 8, IF(MAX(AH:AH)-Tabelle2[[#This Row],[Spalte33]]=8, 9, IF(MAX(AH:AH)-Tabelle2[[#This Row],[Spalte33]]=9, 10, IF(Tabelle2[[#This Row],[Spalte33]]="", "", IF(MAX(AH:AH)-Tabelle2[[#This Row],[Spalte33]]&gt;9, ""))))))))))))</f>
        <v/>
      </c>
      <c r="AM326" s="201" t="str">
        <f>IF(Tabelle2[[#This Row],[Spalte31]]&lt;5, 1, IF(Tabelle2[[#This Row],[Spalte31]]&gt;4, ""))</f>
        <v/>
      </c>
      <c r="AR326" s="111" t="str">
        <f>IF(Tabelle2[[#This Row],[Spalte39]]="Winner", 1, IF(MAX(AN:AN)-Tabelle2[[#This Row],[Spalte39]]=1, 2, IF(MAX(AN:AN)-Tabelle2[[#This Row],[Spalte39]]=2, 3, IF(MAX(AN:AN)-Tabelle2[[#This Row],[Spalte39]]=3, 4, IF(MAX(AN:AN)-Tabelle2[[#This Row],[Spalte39]]=4, 5, IF(MAX(AN:AN)-Tabelle2[[#This Row],[Spalte39]]=5, 6, IF(MAX(AN:AN)-Tabelle2[[#This Row],[Spalte39]]=6, 7, IF(MAX(AN:AN)-Tabelle2[[#This Row],[Spalte39]]=7, 8, IF(MAX(AN:AN)-Tabelle2[[#This Row],[Spalte39]]=8, 9, IF(MAX(AN:AN)-Tabelle2[[#This Row],[Spalte39]]=9, 10, IF(Tabelle2[[#This Row],[Spalte39]]="", "", IF(MAX(AN:AN)-Tabelle2[[#This Row],[Spalte39]]&gt;9, ""))))))))))))</f>
        <v/>
      </c>
      <c r="AS326" s="202" t="str">
        <f>IF(Tabelle2[[#This Row],[Spalte37]]&lt;5, 1, IF(Tabelle2[[#This Row],[Spalte37]]&gt;4, ""))</f>
        <v/>
      </c>
      <c r="AT326" s="158"/>
      <c r="AX326" s="119" t="str">
        <f>IF(Tabelle2[[#This Row],[Spalte45]]="Winner", 1, IF(MAX(AT:AT)-Tabelle2[[#This Row],[Spalte45]]=1, 2, IF(MAX(AT:AT)-Tabelle2[[#This Row],[Spalte45]]=2, 3, IF(MAX(AT:AT)-Tabelle2[[#This Row],[Spalte45]]=3, 4, IF(MAX(AT:AT)-Tabelle2[[#This Row],[Spalte45]]=4, 5, IF(MAX(AT:AT)-Tabelle2[[#This Row],[Spalte45]]=5, 6, IF(MAX(AT:AT)-Tabelle2[[#This Row],[Spalte45]]=6, 7, IF(MAX(AT:AT)-Tabelle2[[#This Row],[Spalte45]]=7, 8, IF(MAX(AT:AT)-Tabelle2[[#This Row],[Spalte45]]=8, 9, IF(MAX(AT:AT)-Tabelle2[[#This Row],[Spalte45]]=9, 10, IF(Tabelle2[[#This Row],[Spalte45]]="", "", IF(MAX(AT:AT)-Tabelle2[[#This Row],[Spalte45]]&gt;9, ""))))))))))))</f>
        <v/>
      </c>
      <c r="AY326" s="203" t="str">
        <f>IF(Tabelle2[[#This Row],[Spalte43]]&lt;5, 1, IF(Tabelle2[[#This Row],[Spalte43]]&gt;4, ""))</f>
        <v/>
      </c>
      <c r="BD326" s="127" t="str">
        <f>IF(Tabelle2[[#This Row],[Spalte51]]="Winner", 1, IF(MAX(AZ:AZ)-Tabelle2[[#This Row],[Spalte51]]=1, 2, IF(MAX(AZ:AZ)-Tabelle2[[#This Row],[Spalte51]]=2, 3, IF(MAX(AZ:AZ)-Tabelle2[[#This Row],[Spalte51]]=3, 4, IF(MAX(AZ:AZ)-Tabelle2[[#This Row],[Spalte51]]=4, 5, IF(MAX(AZ:AZ)-Tabelle2[[#This Row],[Spalte51]]=5, 6, IF(MAX(AZ:AZ)-Tabelle2[[#This Row],[Spalte51]]=6, 7, IF(MAX(AZ:AZ)-Tabelle2[[#This Row],[Spalte51]]=7, 8, IF(MAX(AZ:AZ)-Tabelle2[[#This Row],[Spalte51]]=8, 9, IF(MAX(AZ:AZ)-Tabelle2[[#This Row],[Spalte51]]=9, 10, IF(Tabelle2[[#This Row],[Spalte51]]="", "", IF(MAX(AZ:AZ)-Tabelle2[[#This Row],[Spalte51]]&gt;9, ""))))))))))))</f>
        <v/>
      </c>
      <c r="BE326" s="204" t="str">
        <f>IF(Tabelle2[[#This Row],[Spalte49]]&lt;5, 1, IF(Tabelle2[[#This Row],[Spalte49]]&gt;4, ""))</f>
        <v/>
      </c>
      <c r="BJ326" s="136" t="str">
        <f>IF(Tabelle2[[#This Row],[Spalte57]]="Winner", 1, IF(MAX(BF:BF)-Tabelle2[[#This Row],[Spalte57]]=1, 2, IF(MAX(BF:BF)-Tabelle2[[#This Row],[Spalte57]]=2, 3, IF(MAX(BF:BF)-Tabelle2[[#This Row],[Spalte57]]=3, 4, IF(MAX(BF:BF)-Tabelle2[[#This Row],[Spalte57]]=4, 5, IF(MAX(BF:BF)-Tabelle2[[#This Row],[Spalte57]]=5, 6, IF(MAX(BF:BF)-Tabelle2[[#This Row],[Spalte57]]=6, 7, IF(MAX(BF:BF)-Tabelle2[[#This Row],[Spalte57]]=7, 8, IF(MAX(BF:BF)-Tabelle2[[#This Row],[Spalte57]]=8, 9, IF(MAX(BF:BF)-Tabelle2[[#This Row],[Spalte57]]=9, 10, IF(Tabelle2[[#This Row],[Spalte57]]="", "", IF(MAX(BF:BF)-Tabelle2[[#This Row],[Spalte57]]&gt;9, ""))))))))))))</f>
        <v/>
      </c>
      <c r="BK326" s="185" t="str">
        <f>IF(Tabelle2[[#This Row],[Spalte60]]&lt;5, 1, IF(Tabelle2[[#This Row],[Spalte60]]&gt;4, ""))</f>
        <v/>
      </c>
      <c r="BL326" s="70">
        <v>7</v>
      </c>
      <c r="BM326" s="170">
        <v>42</v>
      </c>
      <c r="BN326" s="12">
        <v>4.9826388888888892E-2</v>
      </c>
      <c r="BO326" s="170">
        <v>1</v>
      </c>
      <c r="BP326" s="64">
        <f>IF(Tabelle2[[#This Row],[Spalte63]]="Winner", 1, IF(MAX(BL:BL)-Tabelle2[[#This Row],[Spalte63]]=1, 2, IF(MAX(BL:BL)-Tabelle2[[#This Row],[Spalte63]]=2, 3, IF(MAX(BL:BL)-Tabelle2[[#This Row],[Spalte63]]=3, 4, IF(MAX(BL:BL)-Tabelle2[[#This Row],[Spalte63]]=4, 5, IF(MAX(BL:BL)-Tabelle2[[#This Row],[Spalte63]]=5, 6, IF(MAX(BL:BL)-Tabelle2[[#This Row],[Spalte63]]=6, 7, IF(MAX(BL:BL)-Tabelle2[[#This Row],[Spalte63]]=7, 8, IF(MAX(BL:BL)-Tabelle2[[#This Row],[Spalte63]]=8, 9, IF(MAX(BL:BL)-Tabelle2[[#This Row],[Spalte63]]=9, 10, IF(Tabelle2[[#This Row],[Spalte63]]="", "", IF(MAX(BL:BL)-Tabelle2[[#This Row],[Spalte63]]&gt;9, ""))))))))))))</f>
        <v>6</v>
      </c>
      <c r="BQ326" s="199" t="str">
        <f>IF(Tabelle2[[#This Row],[Spalte66]]&lt;5, 1, IF(Tabelle2[[#This Row],[Spalte66]]&gt;4, ""))</f>
        <v/>
      </c>
      <c r="BR326" s="211">
        <v>23</v>
      </c>
      <c r="BS326" s="209">
        <v>18</v>
      </c>
      <c r="BT326" s="208">
        <v>7.1527777777777779E-3</v>
      </c>
      <c r="BU326" s="209">
        <v>0</v>
      </c>
      <c r="BV326" s="191" t="str">
        <f>IF(Tabelle2[[#This Row],[Spalte69]]="Winner", 1, IF(MAX(BR:BR)-Tabelle2[[#This Row],[Spalte69]]=1, 2, IF(MAX(BR:BR)-Tabelle2[[#This Row],[Spalte69]]=2, 3, IF(MAX(BR:BR)-Tabelle2[[#This Row],[Spalte69]]=3, 4, IF(MAX(BR:BR)-Tabelle2[[#This Row],[Spalte69]]=4, 5, IF(MAX(BR:BR)-Tabelle2[[#This Row],[Spalte69]]=5, 6, IF(MAX(BR:BR)-Tabelle2[[#This Row],[Spalte69]]=6, 7, IF(MAX(BR:BR)-Tabelle2[[#This Row],[Spalte69]]=7, 8, IF(MAX(BR:BR)-Tabelle2[[#This Row],[Spalte69]]=8, 9, IF(MAX(BR:BR)-Tabelle2[[#This Row],[Spalte69]]=9, 10, IF(Tabelle2[[#This Row],[Spalte69]]="", "", IF(MAX(BR:BR)-Tabelle2[[#This Row],[Spalte69]]&gt;9, ""))))))))))))</f>
        <v/>
      </c>
      <c r="BW326" s="205" t="str">
        <f>IF(Tabelle2[[#This Row],[Spalte72]]&lt;5, 1, IF(Tabelle2[[#This Row],[Spalte72]]&gt;4, ""))</f>
        <v/>
      </c>
      <c r="BX326" s="84">
        <v>20</v>
      </c>
      <c r="BY326" s="174">
        <v>15</v>
      </c>
      <c r="BZ326" s="85">
        <v>3.9814814814814817E-3</v>
      </c>
      <c r="CA326" s="173">
        <v>1</v>
      </c>
      <c r="CB326" s="79" t="str">
        <f>IF(Tabelle2[[#This Row],[Spalte75]]="Winner", 1, IF(MAX(BX:BX)-Tabelle2[[#This Row],[Spalte75]]=1, 2, IF(MAX(BX:BX)-Tabelle2[[#This Row],[Spalte75]]=2, 3, IF(MAX(BX:BX)-Tabelle2[[#This Row],[Spalte75]]=3, 4, IF(MAX(BX:BX)-Tabelle2[[#This Row],[Spalte75]]=4, 5, IF(MAX(BX:BX)-Tabelle2[[#This Row],[Spalte75]]=5, 6, IF(MAX(BX:BX)-Tabelle2[[#This Row],[Spalte75]]=6, 7, IF(MAX(BX:BX)-Tabelle2[[#This Row],[Spalte75]]=7, 8, IF(MAX(BX:BX)-Tabelle2[[#This Row],[Spalte75]]=8, 9, IF(MAX(BX:BX)-Tabelle2[[#This Row],[Spalte75]]=9, 10, IF(Tabelle2[[#This Row],[Spalte75]]="", "", IF(MAX(BX:BX)-Tabelle2[[#This Row],[Spalte75]]&gt;9, ""))))))))))))</f>
        <v/>
      </c>
      <c r="CC326" s="200" t="str">
        <f>IF(Tabelle2[[#This Row],[Spalte78]]&lt;5, 1, IF(Tabelle2[[#This Row],[Spalte78]]&gt;4, ""))</f>
        <v/>
      </c>
      <c r="CD326" s="219"/>
      <c r="CH326" s="219" t="str">
        <f>IF(Tabelle2[[#This Row],[Spalte81]]="Winner", 1, IF(MAX(CD:CD)-Tabelle2[[#This Row],[Spalte81]]=1, 2, IF(MAX(CD:CD)-Tabelle2[[#This Row],[Spalte81]]=2, 3, IF(MAX(CD:CD)-Tabelle2[[#This Row],[Spalte81]]=3, 4, IF(MAX(CD:CD)-Tabelle2[[#This Row],[Spalte81]]=4, 5, IF(MAX(CD:CD)-Tabelle2[[#This Row],[Spalte81]]=5, 6, IF(MAX(CD:CD)-Tabelle2[[#This Row],[Spalte81]]=6, 7, IF(MAX(CD:CD)-Tabelle2[[#This Row],[Spalte81]]=7, 8, IF(MAX(CD:CD)-Tabelle2[[#This Row],[Spalte81]]=8, 9, IF(MAX(CD:CD)-Tabelle2[[#This Row],[Spalte81]]=9, 10, IF(Tabelle2[[#This Row],[Spalte81]]="", "", IF(MAX(CD:CD)-Tabelle2[[#This Row],[Spalte81]]&gt;9, ""))))))))))))</f>
        <v/>
      </c>
      <c r="CI326" s="225" t="str">
        <f>IF(Tabelle2[[#This Row],[Spalte84]]&lt;5, 1, IF(Tabelle2[[#This Row],[Spalte84]]&gt;4, ""))</f>
        <v/>
      </c>
    </row>
  </sheetData>
  <hyperlinks>
    <hyperlink ref="B189" r:id="rId1" tooltip="Lullaby" display="https://wiki.fantasywrestling.de/index.php?title=Lullaby" xr:uid="{62BD1A95-C443-664F-B3AB-C1FB790FDAB9}"/>
    <hyperlink ref="B65" r:id="rId2" tooltip="Clawrik Uriel Amon (Seite nicht vorhanden)" display="https://wiki.fantasywrestling.de/index.php?title=Clawrik_Uriel_Amon&amp;action=edit&amp;redlink=1" xr:uid="{38022E7A-96C3-FA45-B082-0925C6A22AEB}"/>
    <hyperlink ref="B116" r:id="rId3" tooltip="Gabriel Lucifer" display="https://wiki.fantasywrestling.de/index.php?title=Gabriel_Lucifer" xr:uid="{FD6462E1-217E-5446-B244-F7380D66F303}"/>
    <hyperlink ref="B136" r:id="rId4" tooltip="James Richard (Seite nicht vorhanden)" display="https://wiki.fantasywrestling.de/index.php?title=James_Richard&amp;action=edit&amp;redlink=1" xr:uid="{C3BE647B-66E3-1D46-A912-589B79CC5430}"/>
    <hyperlink ref="B213" r:id="rId5" tooltip="Mr. X (Seite nicht vorhanden)" display="https://wiki.fantasywrestling.de/index.php?title=Mr._X&amp;action=edit&amp;redlink=1" xr:uid="{48D06018-99D5-3049-BF31-EC3B20714E56}"/>
    <hyperlink ref="B68" r:id="rId6" tooltip="Corey (Seite nicht vorhanden)" display="https://wiki.fantasywrestling.de/index.php?title=Corey&amp;action=edit&amp;redlink=1" xr:uid="{3D3F1CBF-05BB-F04E-898F-FF0214625243}"/>
    <hyperlink ref="B292" r:id="rId7" tooltip="The Savage (Seite nicht vorhanden)" display="https://wiki.fantasywrestling.de/index.php?title=The_Savage&amp;action=edit&amp;redlink=1" xr:uid="{4969FF10-F6ED-B14D-A4C6-C055EFA8FC44}"/>
    <hyperlink ref="B129" r:id="rId8" tooltip="Impact (Seite nicht vorhanden)" display="https://wiki.fantasywrestling.de/index.php?title=Impact&amp;action=edit&amp;redlink=1" xr:uid="{D80302C2-9FBF-1B49-AEDA-6FBE437CFD73}"/>
    <hyperlink ref="B35" r:id="rId9" tooltip="Beef Fletcher (Seite nicht vorhanden)" display="https://wiki.fantasywrestling.de/index.php?title=Beef_Fletcher&amp;action=edit&amp;redlink=1" xr:uid="{09870BBF-CFB2-F24E-A7B5-520E3B54C9EA}"/>
    <hyperlink ref="B164" r:id="rId10" tooltip="Stephan Kämper (Seite nicht vorhanden)" display="https://wiki.fantasywrestling.de/index.php?title=Stephan_K%C3%A4mper&amp;action=edit&amp;redlink=1" xr:uid="{9BD2BCCE-225B-444A-948A-D5A86131DCCA}"/>
    <hyperlink ref="B287" r:id="rId11" tooltip="Terry Bollea (Seite nicht vorhanden)" display="https://wiki.fantasywrestling.de/index.php?title=Terry_Bollea&amp;action=edit&amp;redlink=1" xr:uid="{06EC7BA1-FB76-3849-B91E-371800187C3F}"/>
    <hyperlink ref="B95" r:id="rId12" tooltip="DonFly (Seite nicht vorhanden)" display="https://wiki.fantasywrestling.de/index.php?title=DonFly&amp;action=edit&amp;redlink=1" xr:uid="{E28C0A97-DB53-924B-B59A-8B15B125DF74}"/>
    <hyperlink ref="B280" r:id="rId13" tooltip="Steve O'Brian (Seite nicht vorhanden)" display="https://wiki.fantasywrestling.de/index.php?title=Steve_O%27Brian&amp;action=edit&amp;redlink=1" xr:uid="{0D105AED-E819-C547-A6FC-95C1A0E6D547}"/>
    <hyperlink ref="B109" r:id="rId14" tooltip="Evil (Seite nicht vorhanden)" display="https://wiki.fantasywrestling.de/index.php?title=Evil&amp;action=edit&amp;redlink=1" xr:uid="{44E9131B-DEE7-E946-81CB-A5DB6567D04E}"/>
    <hyperlink ref="B318" r:id="rId15" tooltip="Wild Thing (Seite nicht vorhanden)" display="https://wiki.fantasywrestling.de/index.php?title=Wild_Thing&amp;action=edit&amp;redlink=1" xr:uid="{A32FB800-D734-D041-9D24-2012A686567D}"/>
    <hyperlink ref="B28" r:id="rId16" tooltip="AxeMan (Seite nicht vorhanden)" display="https://wiki.fantasywrestling.de/index.php?title=AxeMan&amp;action=edit&amp;redlink=1" xr:uid="{1B78E393-3E23-034A-9737-9622191669B0}"/>
    <hyperlink ref="B119" r:id="rId17" tooltip="Marc Stevens" display="https://wiki.fantasywrestling.de/index.php?title=Marc_Stevens" xr:uid="{A7471E73-2CA3-A045-B95E-0EF28389EF16}"/>
    <hyperlink ref="B27" r:id="rId18" tooltip="Axehammer (Seite nicht vorhanden)" display="https://wiki.fantasywrestling.de/index.php?title=Axehammer&amp;action=edit&amp;redlink=1" xr:uid="{9A036B13-E68E-7F45-B417-ACE6EFFCF894}"/>
    <hyperlink ref="B84" r:id="rId19" tooltip="Decay (Seite nicht vorhanden)" display="https://wiki.fantasywrestling.de/index.php?title=Decay&amp;action=edit&amp;redlink=1" xr:uid="{F1183649-7EC1-FE40-B9B7-CEF31E5F6EE6}"/>
    <hyperlink ref="B290" r:id="rId20" tooltip="The Outsider (Seite nicht vorhanden)" display="https://wiki.fantasywrestling.de/index.php?title=The_Outsider&amp;action=edit&amp;redlink=1" xr:uid="{D2AA8DEB-E8EF-AF44-9C98-76CF7C4F26C0}"/>
    <hyperlink ref="B209" r:id="rId21" tooltip="Mike Hübner (Seite nicht vorhanden)" display="https://wiki.fantasywrestling.de/index.php?title=Mike_H%C3%BCbner&amp;action=edit&amp;redlink=1" xr:uid="{DF5E763C-92E9-F149-BF1E-BF09DC51379B}"/>
    <hyperlink ref="B293" r:id="rId22" tooltip="The Striker (Seite nicht vorhanden)" display="https://wiki.fantasywrestling.de/index.php?title=The_Striker&amp;action=edit&amp;redlink=1" xr:uid="{BABCE8CD-5FAE-944A-B819-9067B8762074}"/>
    <hyperlink ref="B69" r:id="rId23" tooltip="Crack (Seite nicht vorhanden)" display="https://wiki.fantasywrestling.de/index.php?title=Crack&amp;action=edit&amp;redlink=1" xr:uid="{F8C12C44-09BB-E145-9EC4-5F1B696A13C6}"/>
    <hyperlink ref="B91" r:id="rId24" tooltip="Dino (Seite nicht vorhanden)" display="https://wiki.fantasywrestling.de/index.php?title=Dino&amp;action=edit&amp;redlink=1" xr:uid="{5EF048C0-D08F-3D49-8F59-4885564E1034}"/>
    <hyperlink ref="B182" r:id="rId25" tooltip="Leutinant Power (Seite nicht vorhanden)" display="https://wiki.fantasywrestling.de/index.php?title=Leutinant_Power&amp;action=edit&amp;redlink=1" xr:uid="{1FCB06B4-35C4-514E-9F3F-D2940F6E947C}"/>
    <hyperlink ref="B56" r:id="rId26" tooltip="Chris Bradshaw (Seite nicht vorhanden)" display="https://wiki.fantasywrestling.de/index.php?title=Chris_Bradshaw&amp;action=edit&amp;redlink=1" xr:uid="{3029676F-0C5D-274B-9E36-D3F1C52CE767}"/>
    <hyperlink ref="B157" r:id="rId27" tooltip="Johnboy Dog" display="https://wiki.fantasywrestling.de/index.php?title=Johnboy_Dog" xr:uid="{CF450DCB-FFC5-4D4C-9163-2E73EC604356}"/>
    <hyperlink ref="B279" r:id="rId28" tooltip="Steve Montgomery (Seite nicht vorhanden)" display="https://wiki.fantasywrestling.de/index.php?title=Steve_Montgomery&amp;action=edit&amp;redlink=1" xr:uid="{1DB7EDCA-04F2-3241-83D3-B116D84DEA57}"/>
    <hyperlink ref="B239" r:id="rId29" tooltip="Racheengel (Seite nicht vorhanden)" display="https://wiki.fantasywrestling.de/index.php?title=Racheengel&amp;action=edit&amp;redlink=1" xr:uid="{A39B8272-7923-3D4B-96A8-4486C679BA3F}"/>
    <hyperlink ref="B81" r:id="rId30" tooltip="Dash X (Seite nicht vorhanden)" display="https://wiki.fantasywrestling.de/index.php?title=Dash_X&amp;action=edit&amp;redlink=1" xr:uid="{B610FA0C-42A7-3B42-B427-D35C22DEC4A7}"/>
    <hyperlink ref="B88" r:id="rId31" tooltip="Devil Devine (Seite nicht vorhanden)" display="https://wiki.fantasywrestling.de/index.php?title=Devil_Devine&amp;action=edit&amp;redlink=1" xr:uid="{2EAF5419-8570-924C-9521-0AE4087AEDF5}"/>
    <hyperlink ref="B259" r:id="rId32" tooltip="Samuel Lawrence (Seite nicht vorhanden)" display="https://wiki.fantasywrestling.de/index.php?title=Samuel_Lawrence&amp;action=edit&amp;redlink=1" xr:uid="{B6B7D62B-6C5E-FA45-98EF-A35F7E8C3428}"/>
    <hyperlink ref="B73" r:id="rId33" tooltip="The Twister (Seite nicht vorhanden)" display="https://wiki.fantasywrestling.de/index.php?title=The_Twister&amp;action=edit&amp;redlink=1" xr:uid="{1F5B7A89-D9FA-DA4A-A802-D99D98328FCF}"/>
    <hyperlink ref="B26" r:id="rId34" tooltip="Awkward (Seite nicht vorhanden)" display="https://wiki.fantasywrestling.de/index.php?title=Awkward&amp;action=edit&amp;redlink=1" xr:uid="{25474BAA-D7AF-2E45-A7F8-12EB83DF5020}"/>
    <hyperlink ref="B169" r:id="rId35" tooltip="Keevan" display="https://wiki.fantasywrestling.de/index.php?title=Keevan" xr:uid="{799A9B89-0DB3-0E42-982D-5F7411DBA639}"/>
    <hyperlink ref="B80" r:id="rId36" tooltip="Dark Angel (GCWF) (Seite nicht vorhanden)" display="https://wiki.fantasywrestling.de/index.php?title=Dark_Angel_(GCWF)&amp;action=edit&amp;redlink=1" xr:uid="{BD4028DD-0A3E-D949-8D21-0A133FFA2921}"/>
    <hyperlink ref="B90" r:id="rId37" tooltip="Diego Ortega (Seite nicht vorhanden)" display="https://wiki.fantasywrestling.de/index.php?title=Diego_Ortega&amp;action=edit&amp;redlink=1" xr:uid="{E188480A-0914-DA47-9D36-388CFC18F997}"/>
    <hyperlink ref="B325" r:id="rId38" tooltip="Zakk van Dahl (Seite nicht vorhanden)" display="https://wiki.fantasywrestling.de/index.php?title=Zakk_van_Dahl&amp;action=edit&amp;redlink=1" xr:uid="{88AF67AF-7DE2-964E-95A6-1102B228E267}"/>
    <hyperlink ref="B288" r:id="rId39" tooltip="The Don (Seite nicht vorhanden)" display="https://wiki.fantasywrestling.de/index.php?title=The_Don&amp;action=edit&amp;redlink=1" xr:uid="{A145DC01-1EC7-4E46-99DB-ACDFE16BECEF}"/>
    <hyperlink ref="B199" r:id="rId40" tooltip="Marco Giovanni (Seite nicht vorhanden)" display="https://wiki.fantasywrestling.de/index.php?title=Marco_Giovanni&amp;action=edit&amp;redlink=1" xr:uid="{04751B73-C79F-4149-9993-007A757CF1D0}"/>
    <hyperlink ref="B159" r:id="rId41" tooltip="Bob Mile (Seite nicht vorhanden)" display="https://wiki.fantasywrestling.de/index.php?title=Bob_Mile&amp;action=edit&amp;redlink=1" xr:uid="{48AE1608-2548-4646-A6FE-57897B02FC6B}"/>
    <hyperlink ref="B39" r:id="rId42" tooltip="Big Tiger (Seite nicht vorhanden)" display="https://wiki.fantasywrestling.de/index.php?title=Big_Tiger&amp;action=edit&amp;redlink=1" xr:uid="{9C7CB985-8867-6640-84D2-17FE856F79B4}"/>
    <hyperlink ref="B137" r:id="rId43" tooltip="James T. Cruz (Seite nicht vorhanden)" display="https://wiki.fantasywrestling.de/index.php?title=James_T._Cruz&amp;action=edit&amp;redlink=1" xr:uid="{CCB240D5-EC5A-9246-8F7A-7058809C38AF}"/>
    <hyperlink ref="B215" r:id="rId44" tooltip="Neo (GCWF) (Seite nicht vorhanden)" display="https://wiki.fantasywrestling.de/index.php?title=Neo_(GCWF)&amp;action=edit&amp;redlink=1" xr:uid="{EF776336-A222-8C4F-9FA7-D03342E16814}"/>
    <hyperlink ref="B237" r:id="rId45" tooltip="Bob Mile (Seite nicht vorhanden)" display="https://wiki.fantasywrestling.de/index.php?title=Bob_Mile&amp;action=edit&amp;redlink=1" xr:uid="{925921F8-B44E-5049-9810-CEC9FB66BCAF}"/>
    <hyperlink ref="B44" r:id="rId46" tooltip="Bracchus" display="https://wiki.fantasywrestling.de/index.php?title=Bracchus" xr:uid="{26940C23-D209-7746-88B8-5BAAE12AC915}"/>
    <hyperlink ref="B93" r:id="rId47" tooltip="Bob Mile (Seite nicht vorhanden)" display="https://wiki.fantasywrestling.de/index.php?title=Bob_Mile&amp;action=edit&amp;redlink=1" xr:uid="{28E47B6A-0C3E-CE4F-B37A-5AD9DE03BF7F}"/>
    <hyperlink ref="B25" r:id="rId48" tooltip="Rociel (Seite nicht vorhanden)" display="https://wiki.fantasywrestling.de/index.php?title=Rociel&amp;action=edit&amp;redlink=1" xr:uid="{1066EEE4-0525-8C40-8963-E6C302C80323}"/>
    <hyperlink ref="B75" r:id="rId49" tooltip="Damon Valentine" display="https://wiki.fantasywrestling.de/index.php?title=Damon_Valentine" xr:uid="{E546923B-2922-4B49-BB8F-70B8FB8D80A6}"/>
    <hyperlink ref="B13" r:id="rId50" tooltip="Alex Wilson (Seite nicht vorhanden)" display="https://wiki.fantasywrestling.de/index.php?title=Alex_Wilson&amp;action=edit&amp;redlink=1" xr:uid="{ED0417D2-F637-5A44-B5FA-CFD6FECFA4E8}"/>
    <hyperlink ref="B64" r:id="rId51" tooltip="Clansman (Seite nicht vorhanden)" display="https://wiki.fantasywrestling.de/index.php?title=Clansman&amp;action=edit&amp;redlink=1" xr:uid="{61A08531-0E93-B544-B71F-18875EBA1D4E}"/>
    <hyperlink ref="B314" r:id="rId52" tooltip="Vlad Amarov (Seite nicht vorhanden)" display="https://wiki.fantasywrestling.de/index.php?title=Vlad_Amarov&amp;action=edit&amp;redlink=1" xr:uid="{C558E316-00A1-6C40-8550-CC5BDDC956BF}"/>
    <hyperlink ref="B151" r:id="rId53" tooltip="Jimbo Scaffold (Seite nicht vorhanden)" display="https://wiki.fantasywrestling.de/index.php?title=Jimbo_Scaffold&amp;action=edit&amp;redlink=1" xr:uid="{880A5DA2-FC86-D947-ABB2-7D033E97F96B}"/>
    <hyperlink ref="B267" r:id="rId54" tooltip="Sgt. Washington Davies (Seite nicht vorhanden)" display="https://wiki.fantasywrestling.de/index.php?title=Sgt._Washington_Davies&amp;action=edit&amp;redlink=1" xr:uid="{BA088B52-3D20-9C48-8410-ED91E8274C48}"/>
    <hyperlink ref="B50" r:id="rId55" tooltip="BullGod (Seite nicht vorhanden)" display="https://wiki.fantasywrestling.de/index.php?title=BullGod&amp;action=edit&amp;redlink=1" xr:uid="{C5BFE0CC-593F-3347-834E-9AF3C818BA22}"/>
    <hyperlink ref="B33" r:id="rId56" tooltip="Barqas (Seite nicht vorhanden)" display="https://wiki.fantasywrestling.de/index.php?title=Barqas&amp;action=edit&amp;redlink=1" xr:uid="{DB9FEFF5-8C5D-D14F-823F-A901414DFEC5}"/>
    <hyperlink ref="B264" r:id="rId57" tooltip="Self (Seite nicht vorhanden)" display="https://wiki.fantasywrestling.de/index.php?title=Self&amp;action=edit&amp;redlink=1" xr:uid="{6EA07FAB-AE14-814A-9162-B8F61BFDD567}"/>
    <hyperlink ref="B231" r:id="rId58" tooltip="Pearl (Seite nicht vorhanden)" display="https://wiki.fantasywrestling.de/index.php?title=Pearl&amp;action=edit&amp;redlink=1" xr:uid="{F1B8837B-053B-6047-AB2F-294856C8FCF2}"/>
    <hyperlink ref="B59" r:id="rId59" tooltip="Chris M. (Seite nicht vorhanden)" display="https://wiki.fantasywrestling.de/index.php?title=Chris_M.&amp;action=edit&amp;redlink=1" xr:uid="{0348E109-26FE-D74C-AFDD-F9C679149419}"/>
    <hyperlink ref="B138" r:id="rId60" tooltip="James W. Jefferson (Seite nicht vorhanden)" display="https://wiki.fantasywrestling.de/index.php?title=James_W._Jefferson&amp;action=edit&amp;redlink=1" xr:uid="{6B8ACFA6-D327-684F-932A-4FEDD43C04EF}"/>
    <hyperlink ref="B262" r:id="rId61" tooltip="Shigeru Rayako" display="https://wiki.fantasywrestling.de/index.php?title=Shigeru_Rayako" xr:uid="{13F5F581-CD8F-AF45-9ACB-A6BD859DE97A}"/>
    <hyperlink ref="B10" r:id="rId62" tooltip="Aleks G. (Seite nicht vorhanden)" display="https://wiki.fantasywrestling.de/index.php?title=Aleks_G.&amp;action=edit&amp;redlink=1" xr:uid="{82B6C33C-9934-404A-8E81-282520929581}"/>
    <hyperlink ref="B79" r:id="rId63" tooltip="Dariak" display="https://wiki.fantasywrestling.de/index.php?title=Dariak" xr:uid="{E549AC89-0576-D24B-B4BF-C9E3D24A646A}"/>
    <hyperlink ref="B219" r:id="rId64" tooltip="Niclas Sunrise (Seite nicht vorhanden)" display="https://wiki.fantasywrestling.de/index.php?title=Niclas_Sunrise&amp;action=edit&amp;redlink=1" xr:uid="{9CE62CBA-07D2-2448-BE2E-4129C1D593B9}"/>
    <hyperlink ref="B5" r:id="rId65" tooltip="29seconds (Seite nicht vorhanden)" display="https://wiki.fantasywrestling.de/index.php?title=29seconds&amp;action=edit&amp;redlink=1" xr:uid="{1BEF5D1A-C6E8-754B-AC48-1AE8FE70A523}"/>
    <hyperlink ref="B9" r:id="rId66" tooltip="Alejandro Munóz Ramirez (Seite nicht vorhanden)" display="https://wiki.fantasywrestling.de/index.php?title=Alejandro_Mun%C3%B3z_Ramirez&amp;action=edit&amp;redlink=1" xr:uid="{AC70E672-0F02-CF44-8FB6-7DF31AAE8C20}"/>
    <hyperlink ref="B82" r:id="rId67" tooltip="Deadboy (Seite nicht vorhanden)" display="https://wiki.fantasywrestling.de/index.php?title=Deadboy&amp;action=edit&amp;redlink=1" xr:uid="{B75448C3-CADD-124E-B551-4175CDABE669}"/>
    <hyperlink ref="B203" r:id="rId68" tooltip="Matt Warlord (Seite nicht vorhanden)" display="https://wiki.fantasywrestling.de/index.php?title=Matt_Warlord&amp;action=edit&amp;redlink=1" xr:uid="{5CFD87A4-B620-6049-AE07-74A2F928E5F9}"/>
    <hyperlink ref="B30" r:id="rId69" tooltip="Azrael Rage" display="https://wiki.fantasywrestling.de/index.php?title=Azrael_Rage" xr:uid="{12EF6BF8-62ED-C742-B44E-576824A7D5EE}"/>
    <hyperlink ref="B258" r:id="rId70" tooltip="S.a.m.o.T (Seite nicht vorhanden)" display="https://wiki.fantasywrestling.de/index.php?title=S.a.m.o.T&amp;action=edit&amp;redlink=1" xr:uid="{CBC031F1-42C2-B642-A530-774AFDA45059}"/>
    <hyperlink ref="B96" r:id="rId71" tooltip="Donovan Grey (Seite nicht vorhanden)" display="https://wiki.fantasywrestling.de/index.php?title=Donovan_Grey&amp;action=edit&amp;redlink=1" xr:uid="{15998C88-84A4-5048-A19D-BEABDCE4466A}"/>
    <hyperlink ref="B17" r:id="rId72" tooltip="Andrey Grey (Seite nicht vorhanden)" display="https://wiki.fantasywrestling.de/index.php?title=Andrey_Grey&amp;action=edit&amp;redlink=1" xr:uid="{CBC66127-794A-914B-83A6-3D7D2A24A59C}"/>
    <hyperlink ref="B185" r:id="rId73" tooltip="Little Joe (Seite nicht vorhanden)" display="https://wiki.fantasywrestling.de/index.php?title=Little_Joe&amp;action=edit&amp;redlink=1" xr:uid="{873D1ADB-FD91-6A4B-93A2-5A25363B0A6A}"/>
    <hyperlink ref="B216" r:id="rId74" tooltip="Neon (2) (Seite nicht vorhanden)" display="https://wiki.fantasywrestling.de/index.php?title=Neon_(2)&amp;action=edit&amp;redlink=1" xr:uid="{8E99BB11-011B-8E46-AC0E-D4B956DBF9DE}"/>
    <hyperlink ref="B245" r:id="rId75" tooltip="Rich Treasure (Seite nicht vorhanden)" display="https://wiki.fantasywrestling.de/index.php?title=Rich_Treasure&amp;action=edit&amp;redlink=1" xr:uid="{850E32A4-19ED-044F-BDAF-B7E134F3F190}"/>
    <hyperlink ref="B141" r:id="rId76" tooltip="Jamy Hartland (Seite nicht vorhanden)" display="https://wiki.fantasywrestling.de/index.php?title=Jamy_Hartland&amp;action=edit&amp;redlink=1" xr:uid="{947DB124-9654-A245-93C9-61023EF1A203}"/>
    <hyperlink ref="B265" r:id="rId77" tooltip="Seth (Seite nicht vorhanden)" display="https://wiki.fantasywrestling.de/index.php?title=Seth&amp;action=edit&amp;redlink=1" xr:uid="{6306CBDF-EBBC-2F4F-8F73-1992CF8D29D1}"/>
    <hyperlink ref="B180" r:id="rId78" tooltip="Leon Rascal (Seite nicht vorhanden)" display="https://wiki.fantasywrestling.de/index.php?title=Leon_Rascal&amp;action=edit&amp;redlink=1" xr:uid="{F4B770F1-00D3-6E4E-9515-104482BC3508}"/>
    <hyperlink ref="B23" r:id="rId79" tooltip="Ashe Corven (Seite nicht vorhanden)" display="https://wiki.fantasywrestling.de/index.php?title=Ashe_Corven&amp;action=edit&amp;redlink=1" xr:uid="{6A4146D3-3650-A24F-90ED-C678A10C59F7}"/>
    <hyperlink ref="B57" r:id="rId80" tooltip="Chris Fusion (Seite nicht vorhanden)" display="https://wiki.fantasywrestling.de/index.php?title=Chris_Fusion&amp;action=edit&amp;redlink=1" xr:uid="{1BB784EC-247C-8B4C-953D-BAB1822D2517}"/>
    <hyperlink ref="B102" r:id="rId81" tooltip="Elroy Schmidtke" display="https://wiki.fantasywrestling.de/index.php?title=Elroy_Schmidtke" xr:uid="{05624C2E-D11E-7B4A-A665-353D1BD112A8}"/>
    <hyperlink ref="B130" r:id="rId82" tooltip="IN©OgNiTo (Seite nicht vorhanden)" display="https://wiki.fantasywrestling.de/index.php?title=IN%C2%A9OgNiTo&amp;action=edit&amp;redlink=1" xr:uid="{5737481E-5EA8-E940-AAF5-51B2A3EE5998}"/>
    <hyperlink ref="B153" r:id="rId83" tooltip="John Evans (Seite nicht vorhanden)" display="https://wiki.fantasywrestling.de/index.php?title=John_Evans&amp;action=edit&amp;redlink=1" xr:uid="{CADDE441-B2C7-414E-848F-8BAD51BDD40B}"/>
    <hyperlink ref="B222" r:id="rId84" tooltip="Ocean (Seite nicht vorhanden)" display="https://wiki.fantasywrestling.de/index.php?title=Ocean&amp;action=edit&amp;redlink=1" xr:uid="{FFF99842-327A-634D-87E9-A308383EE879}"/>
    <hyperlink ref="B266" r:id="rId85" tooltip="Johnny Buzzcock (Seite nicht vorhanden)" display="https://wiki.fantasywrestling.de/index.php?title=Johnny_Buzzcock&amp;action=edit&amp;redlink=1" xr:uid="{60137767-5CCA-7A44-A252-2CA0D8F4EC4B}"/>
    <hyperlink ref="B154" r:id="rId86" tooltip="John Myers (Seite nicht vorhanden)" display="https://wiki.fantasywrestling.de/index.php?title=John_Myers&amp;action=edit&amp;redlink=1" xr:uid="{6B696C61-0ECE-B84E-BB4E-1DB546AA109D}"/>
    <hyperlink ref="B122" r:id="rId87" tooltip="Großadmiral Thrawn" display="https://wiki.fantasywrestling.de/index.php?title=Gro%C3%9Fadmiral_Thrawn" xr:uid="{41B8D230-A3EE-5246-877A-D68AEAAD24C4}"/>
    <hyperlink ref="B86" r:id="rId88" tooltip="Michael Klein (Seite nicht vorhanden)" display="https://wiki.fantasywrestling.de/index.php?title=Michael_Klein&amp;action=edit&amp;redlink=1" xr:uid="{E1810508-E4E8-7749-B4FC-E34B9F68AE97}"/>
    <hyperlink ref="B101" r:id="rId89" tooltip="Edouardo Magnifico (Seite nicht vorhanden)" display="https://wiki.fantasywrestling.de/index.php?title=Edouardo_Magnifico&amp;action=edit&amp;redlink=1" xr:uid="{BE63D6EA-6CE4-844A-8FEC-FF585F016621}"/>
    <hyperlink ref="B173" r:id="rId90" tooltip="Khabarakh Kheldarion Micahes Azhnarok Da'elos (Seite nicht vorhanden)" display="https://wiki.fantasywrestling.de/index.php?title=Khabarakh_Kheldarion_Micahes_Azhnarok_Da%27elos&amp;action=edit&amp;redlink=1" xr:uid="{4913544D-18BB-EB4F-B330-4373BC3DFFF9}"/>
    <hyperlink ref="B53" r:id="rId91" tooltip="Castor Cage (Seite nicht vorhanden)" display="https://wiki.fantasywrestling.de/index.php?title=Castor_Cage&amp;action=edit&amp;redlink=1" xr:uid="{4C573843-A367-D547-8C8B-CAC1E07FCB2A}"/>
    <hyperlink ref="B36" r:id="rId92" tooltip="Behemoth (Seite nicht vorhanden)" display="https://wiki.fantasywrestling.de/index.php?title=Behemoth&amp;action=edit&amp;redlink=1" xr:uid="{8B64F12D-CBA1-1C41-9286-15B50E431183}"/>
    <hyperlink ref="B277" r:id="rId93" tooltip="Stephon Buzzcock (Seite nicht vorhanden)" display="https://wiki.fantasywrestling.de/index.php?title=Stephon_Buzzcock&amp;action=edit&amp;redlink=1" xr:uid="{1C920A4F-F461-234E-AC67-569F06096832}"/>
    <hyperlink ref="B210" r:id="rId94" tooltip="Mike Novoselic (Seite nicht vorhanden)" display="https://wiki.fantasywrestling.de/index.php?title=Mike_Novoselic&amp;action=edit&amp;redlink=1" xr:uid="{69F2ECF9-D8BF-3C4C-A624-4962D36292E1}"/>
    <hyperlink ref="B187" r:id="rId95" tooltip="Love Paris (Seite nicht vorhanden)" display="https://wiki.fantasywrestling.de/index.php?title=Love_Paris&amp;action=edit&amp;redlink=1" xr:uid="{AC456BEB-E6B5-1B49-A75C-BADDCBACF74D}"/>
    <hyperlink ref="B313" r:id="rId96" tooltip="Vivian Rayako" display="https://wiki.fantasywrestling.de/index.php?title=Vivian_Rayako" xr:uid="{231B3CE7-3A8A-7B47-BB76-C12A5FC02609}"/>
    <hyperlink ref="B235" r:id="rId97" tooltip="Pumpkin (Seite nicht vorhanden)" display="https://wiki.fantasywrestling.de/index.php?title=Pumpkin&amp;action=edit&amp;redlink=1" xr:uid="{E6D7D90A-EC78-744F-BE15-E812A215637C}"/>
    <hyperlink ref="B233" r:id="rId98" tooltip="Pete Destructor (Seite nicht vorhanden)" display="https://wiki.fantasywrestling.de/index.php?title=Pete_Destructor&amp;action=edit&amp;redlink=1" xr:uid="{1C7D6541-A056-F240-A434-1F675C0AB428}"/>
    <hyperlink ref="B232" r:id="rId99" tooltip="Persephone (Seite nicht vorhanden)" display="https://wiki.fantasywrestling.de/index.php?title=Persephone&amp;action=edit&amp;redlink=1" xr:uid="{ACD9A12E-B17D-7546-B3E6-29B0E4187475}"/>
    <hyperlink ref="B289" r:id="rId100" tooltip="The Emperor (Seite nicht vorhanden)" display="https://wiki.fantasywrestling.de/index.php?title=The_Emperor&amp;action=edit&amp;redlink=1" xr:uid="{01B23BF1-6B45-A441-93CE-CF392566C3BA}"/>
    <hyperlink ref="B21" r:id="rId101" tooltip="Ares" display="https://wiki.fantasywrestling.de/index.php?title=Ares" xr:uid="{46853014-F8DD-4B4A-B40F-B60480824123}"/>
    <hyperlink ref="B70" r:id="rId102" tooltip="Craig Steward (Seite nicht vorhanden)" display="https://wiki.fantasywrestling.de/index.php?title=Craig_Steward&amp;action=edit&amp;redlink=1" xr:uid="{45CACA70-05AF-9C4C-A2D9-C325FC8F6F4E}"/>
    <hyperlink ref="B8" r:id="rId103" tooltip="Adam Reynolds" display="https://wiki.fantasywrestling.de/index.php?title=Adam_Reynolds" xr:uid="{B2640FF8-DDB4-EB44-AEBA-A49D61839764}"/>
    <hyperlink ref="B72" r:id="rId104" tooltip="Creed H. Quinn" display="https://wiki.fantasywrestling.de/index.php?title=Creed_H._Quinn" xr:uid="{E17DEE23-45FB-6641-876F-38028FFD4889}"/>
    <hyperlink ref="B11" r:id="rId105" tooltip="Aleksandro van Ozal (Seite nicht vorhanden)" display="https://wiki.fantasywrestling.de/index.php?title=Aleksandro_van_Ozal&amp;action=edit&amp;redlink=1" xr:uid="{C3D3BD2B-B0A8-0344-B81C-E58E3E555990}"/>
    <hyperlink ref="B172" r:id="rId106" tooltip="Kevin Smash" display="https://wiki.fantasywrestling.de/index.php?title=Kevin_Smash" xr:uid="{E029430D-7953-7D4A-A06C-94FAD7F466B5}"/>
    <hyperlink ref="B303" r:id="rId107" tooltip="Tom Orion (Seite nicht vorhanden)" display="https://wiki.fantasywrestling.de/index.php?title=Tom_Orion&amp;action=edit&amp;redlink=1" xr:uid="{0398BE08-4A3D-F04A-84FE-2B2986670492}"/>
    <hyperlink ref="B291" r:id="rId108" tooltip="The Phoenix (Seite nicht vorhanden)" display="https://wiki.fantasywrestling.de/index.php?title=The_Phoenix&amp;action=edit&amp;redlink=1" xr:uid="{4C4294D4-CAD8-734D-815D-0C7C7D9367A3}"/>
    <hyperlink ref="B211" r:id="rId109" tooltip="Mike Swanton (Seite nicht vorhanden)" display="https://wiki.fantasywrestling.de/index.php?title=Mike_Swanton&amp;action=edit&amp;redlink=1" xr:uid="{DA24F10E-590E-2B4D-A5CD-A884DC624BEC}"/>
    <hyperlink ref="B147" r:id="rId110" tooltip="Jason X Lee (Seite nicht vorhanden)" display="https://wiki.fantasywrestling.de/index.php?title=Jason_X_Lee&amp;action=edit&amp;redlink=1" xr:uid="{76128E4F-C56C-8E49-991A-4F7739788DAB}"/>
    <hyperlink ref="B55" r:id="rId111" tooltip="Chain Cowain (Seite nicht vorhanden)" display="https://wiki.fantasywrestling.de/index.php?title=Chain_Cowain&amp;action=edit&amp;redlink=1" xr:uid="{F23DDA56-7240-7645-A0A5-0EE5245E2BB6}"/>
    <hyperlink ref="B111" r:id="rId112" tooltip="Fireball Hikari (Seite nicht vorhanden)" display="https://wiki.fantasywrestling.de/index.php?title=Fireball_Hikari&amp;action=edit&amp;redlink=1" xr:uid="{8659FA8B-D8D0-454A-97E3-33C17FCF5201}"/>
    <hyperlink ref="B160" r:id="rId113" tooltip="Jorgas (Seite nicht vorhanden)" display="https://wiki.fantasywrestling.de/index.php?title=Jorgas&amp;action=edit&amp;redlink=1" xr:uid="{A0009ECA-DB9C-404E-87F9-CF3E393273AC}"/>
    <hyperlink ref="B188" r:id="rId114" tooltip="Lucio di Vario" display="https://wiki.fantasywrestling.de/index.php?title=Lucio_di_Vario" xr:uid="{06E6EC45-4DF8-4A48-AB92-1F24ACB26CDA}"/>
    <hyperlink ref="B144" r:id="rId115" tooltip="Jarrett Carson" display="https://wiki.fantasywrestling.de/index.php?title=Jarrett_Carson" xr:uid="{68CE79F6-4FA4-494A-9AC4-07F7636C82E1}"/>
    <hyperlink ref="B128" r:id="rId116" tooltip="Ian Cole (Seite nicht vorhanden)" display="https://wiki.fantasywrestling.de/index.php?title=Ian_Cole&amp;action=edit&amp;redlink=1" xr:uid="{AFFB4AFF-392A-C641-BDD8-890D5108AA10}"/>
    <hyperlink ref="B320" r:id="rId117" tooltip="Wolle (Seite nicht vorhanden)" display="https://wiki.fantasywrestling.de/index.php?title=Wolle&amp;action=edit&amp;redlink=1" xr:uid="{8C3B1A01-F1BA-B346-AFC0-91A76B9F717D}"/>
    <hyperlink ref="B317" r:id="rId118" tooltip="Warren Black (Seite nicht vorhanden)" display="https://wiki.fantasywrestling.de/index.php?title=Warren_Black&amp;action=edit&amp;redlink=1" xr:uid="{413774CB-9E85-5844-83F0-EE536791846B}"/>
    <hyperlink ref="B165" r:id="rId119" tooltip="Kamponari" display="https://wiki.fantasywrestling.de/index.php?title=Kamponari" xr:uid="{DEEC537E-EC4C-014E-9565-A837EC517554}"/>
    <hyperlink ref="B29" r:id="rId120" tooltip="Aya" display="https://wiki.fantasywrestling.de/index.php?title=Aya" xr:uid="{464ED747-9677-4B4D-8E37-8371E083C705}"/>
    <hyperlink ref="B142" r:id="rId121" tooltip="Jan Camin (Seite nicht vorhanden)" display="https://wiki.fantasywrestling.de/index.php?title=Jan_Camin&amp;action=edit&amp;redlink=1" xr:uid="{7834063C-8FEE-6A41-AD86-1AB7C489FD1A}"/>
    <hyperlink ref="B224" r:id="rId122" tooltip="Orange Bud (Seite nicht vorhanden)" display="https://wiki.fantasywrestling.de/index.php?title=Orange_Bud&amp;action=edit&amp;redlink=1" xr:uid="{C39DFBA8-E56D-B849-9169-A443E6F12218}"/>
    <hyperlink ref="B273" r:id="rId123" tooltip="Smartin Phynix (Seite nicht vorhanden)" display="https://wiki.fantasywrestling.de/index.php?title=Smartin_Phynix&amp;action=edit&amp;redlink=1" xr:uid="{01D7B8CA-5E64-2E42-82F3-F0FFE3C3F6D7}"/>
    <hyperlink ref="B181" r:id="rId124" tooltip="Leopold Löblinger (Seite nicht vorhanden)" display="https://wiki.fantasywrestling.de/index.php?title=Leopold_L%C3%B6blinger&amp;action=edit&amp;redlink=1" xr:uid="{3F6F6D18-CC7A-584D-A103-1E51BB29F000}"/>
    <hyperlink ref="B155" r:id="rId125" tooltip="John Smith" display="https://wiki.fantasywrestling.de/index.php?title=John_Smith" xr:uid="{2AE1D5BA-F06F-8645-BAE5-D183E85C6589}"/>
    <hyperlink ref="B193" r:id="rId126" tooltip="Mahmoud Omar Medouni (Seite nicht vorhanden)" display="https://wiki.fantasywrestling.de/index.php?title=Mahmoud_Omar_Medouni&amp;action=edit&amp;redlink=1" xr:uid="{982641C5-7783-3944-A4E5-3DF0247C6274}"/>
    <hyperlink ref="B89" r:id="rId127" tooltip="Díego A. Sanchéz" display="https://wiki.fantasywrestling.de/index.php?title=D%C3%ADego_A._Sanch%C3%A9z" xr:uid="{B539655A-4417-144F-BD42-05298B547C06}"/>
    <hyperlink ref="B106" r:id="rId128" tooltip="Errorist (Seite nicht vorhanden)" display="https://wiki.fantasywrestling.de/index.php?title=Errorist&amp;action=edit&amp;redlink=1" xr:uid="{FDDFAB9A-4A93-484C-B16A-160D7A640A8F}"/>
    <hyperlink ref="B107" r:id="rId129" tooltip="European Dream (Seite nicht vorhanden)" display="https://wiki.fantasywrestling.de/index.php?title=European_Dream&amp;action=edit&amp;redlink=1" xr:uid="{61F9909F-0CD7-6F48-BE5D-F4A9A185EAE8}"/>
    <hyperlink ref="B299" r:id="rId130" tooltip="Timothy Toyle" display="https://wiki.fantasywrestling.de/index.php?title=Timothy_Toyle" xr:uid="{566F788D-3EE0-8645-AF75-E2AB46089A05}"/>
    <hyperlink ref="B161" r:id="rId131" tooltip="Joy Hammer (Seite nicht vorhanden)" display="https://wiki.fantasywrestling.de/index.php?title=Joy_Hammer&amp;action=edit&amp;redlink=1" xr:uid="{1CBAB7C0-6A11-2544-BD98-893948BF8F08}"/>
    <hyperlink ref="B115" r:id="rId132" tooltip="Great Ianus Mexican Behemoth (Seite nicht vorhanden)" display="https://wiki.fantasywrestling.de/index.php?title=Great_Ianus_Mexican_Behemoth&amp;action=edit&amp;redlink=1" xr:uid="{28FAED0D-6ABE-F348-979B-E844746E6401}"/>
    <hyperlink ref="B100" r:id="rId133" tooltip="Ed Steele" display="https://wiki.fantasywrestling.de/index.php?title=Ed_Steele" xr:uid="{049AF93B-BC21-EA4E-AF23-CD5F1E53D7C0}"/>
    <hyperlink ref="B218" r:id="rId134" tooltip="Nick Profanity (Seite nicht vorhanden)" display="https://wiki.fantasywrestling.de/index.php?title=Nick_Profanity&amp;action=edit&amp;redlink=1" xr:uid="{9968271B-C624-154E-A289-8E4085E959BB}"/>
    <hyperlink ref="B206" r:id="rId135" tooltip="Melina" display="https://wiki.fantasywrestling.de/index.php?title=Melina" xr:uid="{81AA025A-60CA-894D-BB54-C6532B2E8FC2}"/>
    <hyperlink ref="B87" r:id="rId136" tooltip="Desmond Mallory (Seite nicht vorhanden)" display="https://wiki.fantasywrestling.de/index.php?title=Desmond_Mallory&amp;action=edit&amp;redlink=1" xr:uid="{624EEE22-3120-EF45-89B9-C80EB2BB6E38}"/>
    <hyperlink ref="B247" r:id="rId137" tooltip="RM" display="https://wiki.fantasywrestling.de/index.php?title=RM" xr:uid="{82EA0608-A1CC-E447-ADB0-989533F12041}"/>
    <hyperlink ref="B48" r:id="rId138" tooltip="Brutus Boyle" display="https://wiki.fantasywrestling.de/index.php?title=Brutus_Boyle" xr:uid="{96E6C359-15D0-1E4D-9B02-A9D44389E19E}"/>
    <hyperlink ref="B300" r:id="rId139" tooltip="Tito van Nelle" display="https://wiki.fantasywrestling.de/index.php?title=Tito_van_Nelle" xr:uid="{77C50560-174A-3B42-9006-33FDF1A8E3B7}"/>
    <hyperlink ref="B275" r:id="rId140" tooltip="Steal (Seite nicht vorhanden)" display="https://wiki.fantasywrestling.de/index.php?title=Steal&amp;action=edit&amp;redlink=1" xr:uid="{8FBD26F6-C787-0240-9A1F-AA43EDB3BB0D}"/>
    <hyperlink ref="B7" r:id="rId141" tooltip="Abdussamed Mahaila (Seite nicht vorhanden)" display="https://wiki.fantasywrestling.de/index.php?title=Abdussamed_Mahaila&amp;action=edit&amp;redlink=1" xr:uid="{1F1A102E-A519-184A-8E28-60EC6BF05EF6}"/>
    <hyperlink ref="B191" r:id="rId142" tooltip="Night Fighter Mad Dog" display="https://wiki.fantasywrestling.de/index.php?title=Night_Fighter_Mad_Dog" xr:uid="{5A44B853-E193-0446-BA1C-504829D208AB}"/>
    <hyperlink ref="B227" r:id="rId143" tooltip="Paloliana Alahami (Seite nicht vorhanden)" display="https://wiki.fantasywrestling.de/index.php?title=Paloliana_Alahami&amp;action=edit&amp;redlink=1" xr:uid="{4D9AFF2C-7915-EC41-B2B2-437D4F27C6F7}"/>
    <hyperlink ref="B170" r:id="rId144" tooltip="Kenneth Hewitt" display="https://wiki.fantasywrestling.de/index.php?title=Kenneth_Hewitt" xr:uid="{BB257B52-4DC2-C04F-8887-CD78A8A570BC}"/>
    <hyperlink ref="B298" r:id="rId145" tooltip="Grizz Lee" display="https://wiki.fantasywrestling.de/index.php?title=Grizz_Lee" xr:uid="{BB87EB00-DC93-E245-8158-5A9BEFD9D977}"/>
    <hyperlink ref="B260" r:id="rId146" tooltip="Scott Mason" display="https://wiki.fantasywrestling.de/index.php?title=Scott_Mason" xr:uid="{9AA4E555-A5EA-4543-8B30-8A1D239D3298}"/>
    <hyperlink ref="B22" r:id="rId147" tooltip="Ares (GWL)" display="https://wiki.fantasywrestling.de/index.php?title=Ares_(GWL)" xr:uid="{860DB749-C633-5444-A8ED-723357796449}"/>
    <hyperlink ref="B176" r:id="rId148" tooltip="Kurt Malevski" display="https://wiki.fantasywrestling.de/index.php?title=Kurt_Malevski" xr:uid="{690171DB-29C2-0B48-8868-B165794D0E27}"/>
    <hyperlink ref="B131" r:id="rId149" tooltip="Incredible Idiot (Seite nicht vorhanden)" display="https://wiki.fantasywrestling.de/index.php?title=Incredible_Idiot&amp;action=edit&amp;redlink=1" xr:uid="{E2647C93-472F-954B-AF50-8BEABC66457B}"/>
    <hyperlink ref="B117" r:id="rId150" tooltip="Geri Palienko" display="https://wiki.fantasywrestling.de/index.php?title=Geri_Palienko" xr:uid="{525B05FB-F142-F347-9AB6-9DE5AEBF25FC}"/>
    <hyperlink ref="B66" r:id="rId151" tooltip="Clöwni Kläusi (Seite nicht vorhanden)" display="https://wiki.fantasywrestling.de/index.php?title=Cl%C3%B6wni_Kl%C3%A4usi&amp;action=edit&amp;redlink=1" xr:uid="{AB1AD4A6-41F2-7443-A03F-61E647CC366C}"/>
    <hyperlink ref="B312" r:id="rId152" tooltip="Vincent Worthy" display="https://wiki.fantasywrestling.de/index.php?title=Vincent_Worthy" xr:uid="{9BA33C17-FE55-E245-8B47-53B277750F02}"/>
    <hyperlink ref="B108" r:id="rId153" tooltip="Eve" display="https://wiki.fantasywrestling.de/index.php?title=Eve" xr:uid="{0C1A2DA1-D73C-5442-A2B2-3D68F4A7B511}"/>
    <hyperlink ref="B268" r:id="rId154" tooltip="Sha'Red (Seite nicht vorhanden)" display="https://wiki.fantasywrestling.de/index.php?title=Sha%27Red&amp;action=edit&amp;redlink=1" xr:uid="{B64E9EB9-4CE1-0545-9C49-2AE6A0242D0C}"/>
    <hyperlink ref="B135" r:id="rId155" tooltip="James Godd" display="https://wiki.fantasywrestling.de/index.php?title=James_Godd" xr:uid="{5A2905C3-24F3-0149-B175-CFF0170AB089}"/>
    <hyperlink ref="B226" r:id="rId156" tooltip="Paimon" display="https://wiki.fantasywrestling.de/index.php?title=Paimon" xr:uid="{08886B36-EC44-7446-97C8-3C4281994B68}"/>
    <hyperlink ref="B148" r:id="rId157" tooltip="Jean-Luc le Frenchman (Seite nicht vorhanden)" display="https://wiki.fantasywrestling.de/index.php?title=Jean-Luc_le_Frenchman&amp;action=edit&amp;redlink=1" xr:uid="{CB413157-205D-4841-A30E-0CAB868E7D88}"/>
    <hyperlink ref="B41" r:id="rId158" tooltip="Blaze" display="https://wiki.fantasywrestling.de/index.php?title=Blaze" xr:uid="{E889B145-7BBC-5A48-8194-D451DF3C5B3A}"/>
    <hyperlink ref="B149" r:id="rId159" tooltip="Jeff Veska" display="https://wiki.fantasywrestling.de/index.php?title=Jeff_Veska" xr:uid="{D538273B-08F3-764B-A4EE-62F48CEF7107}"/>
    <hyperlink ref="B174" r:id="rId160" tooltip="Kiamera" display="https://wiki.fantasywrestling.de/index.php?title=Kiamera" xr:uid="{BF7DA491-1712-4440-A0C1-7E9265279466}"/>
    <hyperlink ref="B251" r:id="rId161" tooltip="Robert Barker" display="https://wiki.fantasywrestling.de/index.php?title=Robert_Barker" xr:uid="{FA46853A-2FAD-7B4D-9E7F-1ECBF680E592}"/>
    <hyperlink ref="B92" r:id="rId162" tooltip="DiRT (Seite nicht vorhanden)" display="https://wiki.fantasywrestling.de/index.php?title=DiRT&amp;action=edit&amp;redlink=1" xr:uid="{25BE542E-6FEC-834E-96D1-2B60A66BA01E}"/>
    <hyperlink ref="B208" r:id="rId163" tooltip="Mikaela Moore (Seite nicht vorhanden)" display="https://wiki.fantasywrestling.de/index.php?title=Mikaela_Moore&amp;action=edit&amp;redlink=1" xr:uid="{CA42BD67-4D1A-0442-82B0-2063C7355090}"/>
    <hyperlink ref="B230" r:id="rId164" tooltip="Pavus Maximus" display="https://wiki.fantasywrestling.de/index.php?title=Pavus_Maximus" xr:uid="{FA07BD69-8FF3-454F-98A3-31CD24C6A1AF}"/>
    <hyperlink ref="B139" r:id="rId165" tooltip="James Woodward (Seite nicht vorhanden)" display="https://wiki.fantasywrestling.de/index.php?title=James_Woodward&amp;action=edit&amp;redlink=1" xr:uid="{7FE655E9-2917-AB40-833C-927C041B5ED4}"/>
    <hyperlink ref="B152" r:id="rId166" tooltip="Jimmy Maxxx" display="https://wiki.fantasywrestling.de/index.php?title=Jimmy_Maxxx" xr:uid="{3EAD8703-77F6-CA42-8922-E0E71FF2CB17}"/>
    <hyperlink ref="B252" r:id="rId167" tooltip="Robert Breads" display="https://wiki.fantasywrestling.de/index.php?title=Robert_Breads" xr:uid="{9F001446-CD51-9147-AEFB-1993C62A7CB2}"/>
    <hyperlink ref="B97" r:id="rId168" tooltip="Doomsday (Seite nicht vorhanden)" display="https://wiki.fantasywrestling.de/index.php?title=Doomsday&amp;action=edit&amp;redlink=1" xr:uid="{B1C52E12-86A0-9743-8462-F6A4EAB8A25D}"/>
    <hyperlink ref="B104" r:id="rId169" tooltip="Eric Fletcher (Seite nicht vorhanden)" display="https://wiki.fantasywrestling.de/index.php?title=Eric_Fletcher&amp;action=edit&amp;redlink=1" xr:uid="{52BC4ABF-538A-DC4E-9C8F-AB19B47D8F2F}"/>
    <hyperlink ref="B77" r:id="rId170" tooltip="Danny Rickson" display="https://wiki.fantasywrestling.de/index.php?title=Danny_Rickson" xr:uid="{8C0FBD65-CF5B-EA4E-A348-72847109F5B4}"/>
    <hyperlink ref="B132" r:id="rId171" tooltip="Ironman" display="https://wiki.fantasywrestling.de/index.php?title=Ironman" xr:uid="{514A8C3F-D60B-774A-800A-59C46D0FEC54}"/>
    <hyperlink ref="B242" r:id="rId172" tooltip="Rebel called Hate (Seite nicht vorhanden)" display="https://wiki.fantasywrestling.de/index.php?title=Rebel_called_Hate&amp;action=edit&amp;redlink=1" xr:uid="{C76B410F-FD76-704B-A3AA-1415928B793E}"/>
    <hyperlink ref="B156" r:id="rId173" tooltip="John Woodward (Seite nicht vorhanden)" display="https://wiki.fantasywrestling.de/index.php?title=John_Woodward&amp;action=edit&amp;redlink=1" xr:uid="{7FD89B80-572D-E14A-878E-6C9B3966E343}"/>
    <hyperlink ref="B207" r:id="rId174" tooltip="Michael Craig Benray (Seite nicht vorhanden)" display="https://wiki.fantasywrestling.de/index.php?title=Michael_Craig_Benray&amp;action=edit&amp;redlink=1" xr:uid="{998DFFE5-B7EF-C749-A8F0-EB3EE6C263C0}"/>
    <hyperlink ref="B234" r:id="rId175" tooltip="Poisoneyes (Seite nicht vorhanden)" display="https://wiki.fantasywrestling.de/index.php?title=Poisoneyes&amp;action=edit&amp;redlink=1" xr:uid="{57CAFD1D-F329-2147-9770-8136616D5D45}"/>
    <hyperlink ref="B58" r:id="rId176" tooltip="Chris Johnsen (Seite nicht vorhanden)" display="https://wiki.fantasywrestling.de/index.php?title=Chris_Johnsen&amp;action=edit&amp;redlink=1" xr:uid="{EF99C8AD-C6C2-B444-A2CD-798F10330029}"/>
    <hyperlink ref="B315" r:id="rId177" tooltip="Von Herzensburg" display="https://wiki.fantasywrestling.de/index.php?title=Von_Herzensburg" xr:uid="{D5EB7DB6-3ED0-734A-A84E-5AE365EF88A8}"/>
    <hyperlink ref="B311" r:id="rId178" tooltip="Vinc Hur" display="https://wiki.fantasywrestling.de/index.php?title=Vinc_Hur" xr:uid="{DAC7E8C3-F91B-354A-92D1-90951B043CE1}"/>
    <hyperlink ref="B302" r:id="rId179" tooltip="Tom Nowak (Seite nicht vorhanden)" display="https://wiki.fantasywrestling.de/index.php?title=Tom_Nowak&amp;action=edit&amp;redlink=1" xr:uid="{8F98548B-F418-EE4C-8BB5-8C1A71BEBD59}"/>
    <hyperlink ref="B140" r:id="rId180" tooltip="Jamie Hudson (Seite nicht vorhanden)" display="https://wiki.fantasywrestling.de/index.php?title=Jamie_Hudson&amp;action=edit&amp;redlink=1" xr:uid="{CE22776A-24C0-0B41-A937-87007E3AE3C7}"/>
    <hyperlink ref="B319" r:id="rId181" tooltip="Wiley Cuts" display="https://wiki.fantasywrestling.de/index.php?title=Wiley_Cuts" xr:uid="{79B1997C-1B76-4645-8E81-572FB5F6473C}"/>
    <hyperlink ref="B246" r:id="rId182" tooltip="Rick Kernen" display="https://wiki.fantasywrestling.de/index.php?title=Rick_Kernen" xr:uid="{0796DB5F-D143-E54F-B13A-29C1EA05A5FC}"/>
    <hyperlink ref="B60" r:id="rId183" tooltip="Chris McFly Jr." display="https://wiki.fantasywrestling.de/index.php?title=Chris_McFly_Jr." xr:uid="{B5FF0088-3FF0-5240-BA66-89BF10F1C56C}"/>
    <hyperlink ref="B15" r:id="rId184" tooltip="Alexander King (Seite nicht vorhanden)" display="https://wiki.fantasywrestling.de/index.php?title=Alexander_King&amp;action=edit&amp;redlink=1" xr:uid="{409CCC6E-731F-704C-919B-35BF434BBD5E}"/>
    <hyperlink ref="B52" r:id="rId185" tooltip="Caleb Yuma" display="https://wiki.fantasywrestling.de/index.php?title=Caleb_Yuma" xr:uid="{A04C6A06-5BC1-D246-9DD9-3A6A2B0D5C79}"/>
    <hyperlink ref="B175" r:id="rId186" tooltip="Kriss Dalmi" display="https://wiki.fantasywrestling.de/index.php?title=Kriss_Dalmi" xr:uid="{6E1D1998-A898-8B41-84F6-389642CD6E23}"/>
    <hyperlink ref="B272" r:id="rId187" tooltip="Silverberg (Seite nicht vorhanden)" display="https://wiki.fantasywrestling.de/index.php?title=Silverberg&amp;action=edit&amp;redlink=1" xr:uid="{A74FBB76-836A-F34C-B901-3FB08525E5DB}"/>
    <hyperlink ref="B228" r:id="rId188" tooltip="Parn (Seite nicht vorhanden)" display="https://wiki.fantasywrestling.de/index.php?title=Parn&amp;action=edit&amp;redlink=1" xr:uid="{7FCE8B00-6329-7540-BD96-5D53B11CDE98}"/>
    <hyperlink ref="B281" r:id="rId189" tooltip="Stevie van Crane" display="https://wiki.fantasywrestling.de/index.php?title=Stevie_van_Crane" xr:uid="{E0F5C738-3B7B-0841-A227-695976E92386}"/>
    <hyperlink ref="B85" r:id="rId190" tooltip="Declan O'Kelly (Seite nicht vorhanden)" display="https://wiki.fantasywrestling.de/index.php?title=Declan_O%27Kelly&amp;action=edit&amp;redlink=1" xr:uid="{78F9C996-941E-D14E-A43A-BBEEFEA4A4C7}"/>
    <hyperlink ref="B46" r:id="rId191" tooltip="Brian Sore" display="https://wiki.fantasywrestling.de/index.php?title=Brian_Sore" xr:uid="{E2EA4339-06B1-A84F-98D8-939395B55859}"/>
    <hyperlink ref="B121" r:id="rId192" tooltip="Grizz Lee" display="https://wiki.fantasywrestling.de/index.php?title=Grizz_Lee" xr:uid="{7B089C11-52F4-F84F-8436-5F898765ACE7}"/>
    <hyperlink ref="B40" r:id="rId193" tooltip="Blake Milton" display="https://wiki.fantasywrestling.de/index.php?title=Blake_Milton" xr:uid="{6CB6A0B3-7C29-954D-A213-3BDAA9698671}"/>
    <hyperlink ref="B16" r:id="rId194" tooltip="Alistair Brunswick (Seite nicht vorhanden)" display="https://wiki.fantasywrestling.de/index.php?title=Alistair_Brunswick&amp;action=edit&amp;redlink=1" xr:uid="{AD5E1A37-0F0D-F640-A930-8CF1475B9524}"/>
    <hyperlink ref="B229" r:id="rId195" tooltip="Patricia Selladore (Seite nicht vorhanden)" display="https://wiki.fantasywrestling.de/index.php?title=Patricia_Selladore&amp;action=edit&amp;redlink=1" xr:uid="{A1B2FF6A-B6E6-FF47-932D-5D529114C522}"/>
    <hyperlink ref="B47" r:id="rId196" tooltip="Britney Love" display="https://wiki.fantasywrestling.de/index.php?title=Britney_Love" xr:uid="{58A948FE-00B4-014F-91D6-730FC97D10B0}"/>
    <hyperlink ref="B184" r:id="rId197" tooltip="Lionel Jannek" display="https://wiki.fantasywrestling.de/index.php?title=Lionel_Jannek" xr:uid="{4D831BF1-4FCB-9643-8CB3-BB0C9C04E470}"/>
    <hyperlink ref="B205" r:id="rId198" tooltip="Maximilian Lunenkind (Seite nicht vorhanden)" display="https://wiki.fantasywrestling.de/index.php?title=Maximilian_Lunenkind&amp;action=edit&amp;redlink=1" xr:uid="{AC50D564-DD89-3646-8FD9-13C3102F0CE7}"/>
    <hyperlink ref="B196" r:id="rId199" tooltip="Mara Johari (Seite nicht vorhanden)" display="https://wiki.fantasywrestling.de/index.php?title=Mara_Johari&amp;action=edit&amp;redlink=1" xr:uid="{F5CBE2F6-6753-924D-826C-86E1B96B2DA3}"/>
    <hyperlink ref="B255" r:id="rId200" tooltip="Roxanne Chaykin (Seite nicht vorhanden)" display="https://wiki.fantasywrestling.de/index.php?title=Roxanne_Chaykin&amp;action=edit&amp;redlink=1" xr:uid="{2EE33656-3D9E-F040-A792-08B7081E89A5}"/>
    <hyperlink ref="B134" r:id="rId201" tooltip="Jacob Kwabena (Seite nicht vorhanden)" display="https://wiki.fantasywrestling.de/index.php?title=Jacob_Kwabena&amp;action=edit&amp;redlink=1" xr:uid="{CF1F5DF6-D341-E146-9FE5-956E440D5D74}"/>
    <hyperlink ref="B326" r:id="rId202" tooltip="Zereo Killer (Seite nicht vorhanden)" display="https://wiki.fantasywrestling.de/index.php?title=Zereo_Killer&amp;action=edit&amp;redlink=1" xr:uid="{88BEDF41-5B06-C643-ADAD-E54A9CDCA9C0}"/>
    <hyperlink ref="B146" r:id="rId203" tooltip="Jason Dwight" display="https://wiki.fantasywrestling.de/index.php?title=Jason_Dwight" xr:uid="{535F74A1-2DC3-C748-9446-8E4E8623F4D1}"/>
    <hyperlink ref="B45" r:id="rId204" tooltip="Brandon Cornwallace" display="https://wiki.fantasywrestling.de/index.php?title=Brandon_Cornwallace" xr:uid="{8B8B1A90-1823-9843-B531-FEE99D09EB60}"/>
    <hyperlink ref="B42" r:id="rId205" tooltip="Bleed" display="https://wiki.fantasywrestling.de/index.php?title=Bleed" xr:uid="{D0735D39-0D49-DC48-A363-396559EF488E}"/>
    <hyperlink ref="B322" r:id="rId206" tooltip="Alex Pain (Seite nicht vorhanden)" display="https://wiki.fantasywrestling.de/index.php?title=Alex_Pain&amp;action=edit&amp;redlink=1" xr:uid="{90FC5D1A-C043-724F-AD79-5CA11B5EC57F}"/>
    <hyperlink ref="B183" r:id="rId207" tooltip="Lex Streetman (Seite nicht vorhanden)" display="https://wiki.fantasywrestling.de/index.php?title=Lex_Streetman&amp;action=edit&amp;redlink=1" xr:uid="{2C174F5B-3C63-7142-8552-420C1A8C630D}"/>
    <hyperlink ref="B150" r:id="rId208" tooltip="Jiao Chengzho (Seite nicht vorhanden)" display="https://wiki.fantasywrestling.de/index.php?title=Jiao_Chengzho&amp;action=edit&amp;redlink=1" xr:uid="{A97C07E8-41C9-B843-823D-F341B2A6BB6A}"/>
    <hyperlink ref="B217" r:id="rId209" tooltip="NEON LOVE (Seite nicht vorhanden)" display="https://wiki.fantasywrestling.de/index.php?title=NEON_LOVE&amp;action=edit&amp;redlink=1" xr:uid="{6D939CEC-DC6B-6F4B-A8D7-B7CD758E1891}"/>
    <hyperlink ref="B223" r:id="rId210" tooltip="Strong Olli (Seite nicht vorhanden)" display="https://wiki.fantasywrestling.de/index.php?title=Strong_Olli&amp;action=edit&amp;redlink=1" xr:uid="{007AB50D-6595-5E41-B489-2FB8E2432A8E}"/>
    <hyperlink ref="B194" r:id="rId211" tooltip="Malioc (Seite nicht vorhanden)" display="https://wiki.fantasywrestling.de/index.php?title=Malioc&amp;action=edit&amp;redlink=1" xr:uid="{56C18D35-1CF5-5448-ABC7-DD334C7C9E8A}"/>
    <hyperlink ref="B283" r:id="rId212" tooltip="Sunukkuhkau (Seite nicht vorhanden)" display="https://wiki.fantasywrestling.de/index.php?title=Sunukkuhkau&amp;action=edit&amp;redlink=1" xr:uid="{7DE0207F-9420-DC40-AA4A-A9A1EB9ED028}"/>
    <hyperlink ref="B284" r:id="rId213" tooltip="Sushi (Seite nicht vorhanden)" display="https://wiki.fantasywrestling.de/index.php?title=Sushi&amp;action=edit&amp;redlink=1" xr:uid="{F2676453-C8CE-2446-A4BA-90C2557C44E4}"/>
    <hyperlink ref="B253" r:id="rId214" tooltip="Rolan (Seite nicht vorhanden)" display="https://wiki.fantasywrestling.de/index.php?title=Rolan&amp;action=edit&amp;redlink=1" xr:uid="{86E9724A-E1D3-2542-837A-E1E0EF56EF2E}"/>
    <hyperlink ref="B49" r:id="rId215" tooltip="Bryan Jatemare" display="https://wiki.fantasywrestling.de/index.php?title=Bryan_Jatemare" xr:uid="{65756F61-0CEC-704E-B545-8DA1F1974382}"/>
    <hyperlink ref="B24" r:id="rId216" tooltip="Ashley Stanton (Seite nicht vorhanden)" display="https://wiki.fantasywrestling.de/index.php?title=Ashley_Stanton&amp;action=edit&amp;redlink=1" xr:uid="{4F5C68FE-EC25-C741-AF5D-B4FFA833BC4D}"/>
    <hyperlink ref="B286" r:id="rId217" tooltip="Terra No'Kaie (Seite nicht vorhanden)" display="https://wiki.fantasywrestling.de/index.php?title=Terra_No%27Kaie&amp;action=edit&amp;redlink=1" xr:uid="{0837874A-D7C7-7E44-A39A-133127596663}"/>
    <hyperlink ref="B105" r:id="rId218" tooltip="Erik Moranes (Seite nicht vorhanden)" display="https://wiki.fantasywrestling.de/index.php?title=Erik_Moranes&amp;action=edit&amp;redlink=1" xr:uid="{8DB30E73-E168-DE4B-8CA2-D033C057C513}"/>
    <hyperlink ref="B103" r:id="rId219" tooltip="Eri Osada (Seite nicht vorhanden)" display="https://wiki.fantasywrestling.de/index.php?title=Eri_Osada&amp;action=edit&amp;redlink=1" xr:uid="{20344F2F-474F-A74A-B7DE-94A6967A50E3}"/>
    <hyperlink ref="B171" r:id="rId220" tooltip="Kevin Sharpe" display="https://wiki.fantasywrestling.de/index.php?title=Kevin_Sharpe" xr:uid="{E4FF7C8B-F0E8-654E-BC36-BFE7453930E6}"/>
    <hyperlink ref="B168" r:id="rId221" tooltip="Keek Hathaway" display="https://wiki.fantasywrestling.de/index.php?title=Keek_Hathaway" xr:uid="{8210D913-351B-144E-B7E2-F0E4DC893D25}"/>
    <hyperlink ref="B78" r:id="rId222" tooltip="Dante Rodriguez (Seite nicht vorhanden)" display="https://wiki.fantasywrestling.de/index.php?title=Dante_Rodriguez&amp;action=edit&amp;redlink=1" xr:uid="{3398C815-1650-994F-9EB4-B1EE78935CA2}"/>
    <hyperlink ref="B271" r:id="rId223" tooltip="Shinsuke Hondo (Seite nicht vorhanden)" display="https://wiki.fantasywrestling.de/index.php?title=Shinsuke_Hondo&amp;action=edit&amp;redlink=1" xr:uid="{01EB6783-4C27-B147-A2C0-15B71863A83A}"/>
    <hyperlink ref="B240" r:id="rId224" tooltip="Rafael Aspiri" display="https://wiki.fantasywrestling.de/index.php?title=Rafael_Aspiri" xr:uid="{41B88E2F-ADD1-1E45-BD46-2EB4BE176990}"/>
    <hyperlink ref="B118" r:id="rId225" tooltip="Gordon Banes" display="https://wiki.fantasywrestling.de/index.php?title=Gordon_Banes" xr:uid="{9C19F592-C5A4-9F44-AC04-A9CD9B9BE0B6}"/>
    <hyperlink ref="B124" r:id="rId226" tooltip="Hannibal Cain (Seite nicht vorhanden)" display="https://wiki.fantasywrestling.de/index.php?title=Hannibal_Cain&amp;action=edit&amp;redlink=1" xr:uid="{28DF0DFA-9482-314D-ACC7-5B4835EC3A11}"/>
    <hyperlink ref="B37" r:id="rId227" tooltip="Benedict White (Seite nicht vorhanden)" display="https://wiki.fantasywrestling.de/index.php?title=Benedict_White&amp;action=edit&amp;redlink=1" xr:uid="{E2A3B9C6-1D91-CF4B-A0EE-6E8634014D29}"/>
    <hyperlink ref="B83" r:id="rId228" tooltip="Dean Welkey" display="https://wiki.fantasywrestling.de/index.php?title=Dean_Welkey" xr:uid="{8959F686-37BA-B447-A48B-D4DF828D941A}"/>
    <hyperlink ref="B200" r:id="rId229" tooltip="Marvin Percio" display="https://wiki.fantasywrestling.de/index.php?title=Marvin_Percio" xr:uid="{DDDBB4AE-3BCD-AA4C-9DBF-8796669EB131}"/>
    <hyperlink ref="B167" r:id="rId230" tooltip="Kathy Strong (Seite nicht vorhanden)" display="https://wiki.fantasywrestling.de/index.php?title=Kathy_Strong&amp;action=edit&amp;redlink=1" xr:uid="{E72D37FC-5FB0-B044-8B59-0117E2207D5B}"/>
    <hyperlink ref="B94" r:id="rId231" tooltip="Dixon (Seite nicht vorhanden)" display="https://wiki.fantasywrestling.de/index.php?title=Dixon&amp;action=edit&amp;redlink=1" xr:uid="{3A773DC7-1697-AB46-9CB1-754BEFA99946}"/>
    <hyperlink ref="B20" r:id="rId232" tooltip="Archibaldo Cruz (Seite nicht vorhanden)" display="https://wiki.fantasywrestling.de/index.php?title=Archibaldo_Cruz&amp;action=edit&amp;redlink=1" xr:uid="{E9431BF6-821F-DB48-916A-AFEFBCFD7A99}"/>
    <hyperlink ref="B143" r:id="rId233" tooltip="Jan-Rupert von Wichtenhausen (Seite nicht vorhanden)" display="https://wiki.fantasywrestling.de/index.php?title=Jan-Rupert_von_Wichtenhausen&amp;action=edit&amp;redlink=1" xr:uid="{0155836F-4AD7-E54B-975C-AE9EB8AD39E2}"/>
    <hyperlink ref="B261" r:id="rId234" tooltip="Scott Miller" display="https://wiki.fantasywrestling.de/index.php?title=Scott_Miller" xr:uid="{9E02438D-652E-814B-A2C6-41FB262202BA}"/>
    <hyperlink ref="B305" r:id="rId235" tooltip="Tony Graves (Seite nicht vorhanden)" display="https://wiki.fantasywrestling.de/index.php?title=Tony_Graves&amp;action=edit&amp;redlink=1" xr:uid="{5FB14503-238F-1B4E-BF8D-95951AE63282}"/>
    <hyperlink ref="B269" r:id="rId236" tooltip="Shadow" display="https://wiki.fantasywrestling.de/index.php?title=Shadow" xr:uid="{85EF51BF-7E2E-F14C-B511-C806B195D512}"/>
    <hyperlink ref="B179" r:id="rId237" tooltip="Lara Lee" display="https://wiki.fantasywrestling.de/index.php?title=Lara_Lee" xr:uid="{B6020D31-0E93-8F40-A707-1D13DD475699}"/>
    <hyperlink ref="B67" r:id="rId238" tooltip="Connor Rogue (Seite nicht vorhanden)" display="https://wiki.fantasywrestling.de/index.php?title=Connor_Rogue&amp;action=edit&amp;redlink=1" xr:uid="{77B4C872-50FD-9C4D-9AB9-700D79208FCE}"/>
    <hyperlink ref="B63" r:id="rId239" tooltip="Circumvent" display="https://wiki.fantasywrestling.de/index.php?title=Circumvent" xr:uid="{80AFE810-45CF-5C4F-85AD-6A7EAE28B282}"/>
    <hyperlink ref="B263" r:id="rId240" tooltip="Sean Ashfield (Seite nicht vorhanden)" display="https://wiki.fantasywrestling.de/index.php?title=Sean_Ashfield&amp;action=edit&amp;redlink=1" xr:uid="{50367C6A-E40B-304C-B5AD-632368E59D37}"/>
    <hyperlink ref="B301" r:id="rId241" tooltip="Tobaay (Seite nicht vorhanden)" display="https://wiki.fantasywrestling.de/index.php?title=Tobaay&amp;action=edit&amp;redlink=1" xr:uid="{8B2AFB8F-C4A7-E446-9451-36A8C8B2C972}"/>
    <hyperlink ref="B197" r:id="rId242" tooltip="Marc Poe" display="https://wiki.fantasywrestling.de/index.php?title=Marc_Poe" xr:uid="{02EEEAB0-8D39-3A4B-B008-FDB21FE92F2A}"/>
    <hyperlink ref="B276" r:id="rId243" tooltip="Stem (Seite nicht vorhanden)" display="https://wiki.fantasywrestling.de/index.php?title=Stem&amp;action=edit&amp;redlink=1" xr:uid="{70CC4E5F-A093-FF48-8AED-4E0079CE3AED}"/>
    <hyperlink ref="B34" r:id="rId244" tooltip="Basar Parlak (Seite nicht vorhanden)" display="https://wiki.fantasywrestling.de/index.php?title=Basar_Parlak&amp;action=edit&amp;redlink=1" xr:uid="{FFCE7B0E-1485-7943-A7B9-D22090BECF6B}"/>
    <hyperlink ref="B306" r:id="rId245" tooltip="Trent Cardigan" display="https://wiki.fantasywrestling.de/index.php?title=Trent_Cardigan" xr:uid="{D277EDFD-9874-A242-B7EE-37299DB38F7B}"/>
    <hyperlink ref="B120" r:id="rId246" tooltip="Graf Einauge" display="https://wiki.fantasywrestling.de/index.php?title=Graf_Einauge" xr:uid="{14BEBFF0-467D-C84B-905C-6935B5CBA068}"/>
    <hyperlink ref="B202" r:id="rId247" tooltip="Matt Stone" display="https://wiki.fantasywrestling.de/index.php?title=Matt_Stone" xr:uid="{64CA9926-E5B4-D94B-8E70-657EF7DF9842}"/>
    <hyperlink ref="B14" r:id="rId248" tooltip="Alexander Christianson" display="https://wiki.fantasywrestling.de/index.php?title=Alexander_Christianson" xr:uid="{5BA16593-1338-554C-8550-C6FABD53B9D2}"/>
    <hyperlink ref="B248" r:id="rId249" tooltip="Rob Collins (Seite nicht vorhanden)" display="https://wiki.fantasywrestling.de/index.php?title=Rob_Collins&amp;action=edit&amp;redlink=1" xr:uid="{E3BBC974-4FF9-414D-AB8C-1B88CB4D5C6E}"/>
    <hyperlink ref="B76" r:id="rId250" tooltip="Daniel (Seite nicht vorhanden)" display="https://wiki.fantasywrestling.de/index.php?title=Daniel&amp;action=edit&amp;redlink=1" xr:uid="{9448B3EB-DB5B-B645-85C5-A952029D339B}"/>
    <hyperlink ref="B145" r:id="rId251" tooltip="Jason Crutch (Seite nicht vorhanden)" display="https://wiki.fantasywrestling.de/index.php?title=Jason_Crutch&amp;action=edit&amp;redlink=1" xr:uid="{A701A3F0-37E7-1F49-8A0E-20B3153B6311}"/>
    <hyperlink ref="B177" r:id="rId252" tooltip="Kwoga" display="https://wiki.fantasywrestling.de/index.php?title=Kwoga" xr:uid="{4A586BEF-5E5F-144B-891F-799BDE7BB046}"/>
    <hyperlink ref="B254" r:id="rId253" tooltip="Ronin" display="https://wiki.fantasywrestling.de/index.php?title=Ronin" xr:uid="{8B85838D-6202-024F-BD59-267E4E877113}"/>
    <hyperlink ref="B274" r:id="rId254" tooltip="Stacey Buehler (Seite nicht vorhanden)" display="https://wiki.fantasywrestling.de/index.php?title=Stacey_Buehler&amp;action=edit&amp;redlink=1" xr:uid="{73BBDB82-B14F-6C43-A506-D0FE1D2E4623}"/>
    <hyperlink ref="B98" r:id="rId255" tooltip="Drake Infinity (Seite nicht vorhanden)" display="https://wiki.fantasywrestling.de/index.php?title=Drake_Infinity&amp;action=edit&amp;redlink=1" xr:uid="{A8DDFFF1-4DBA-5244-A10A-382E3C3F1F86}"/>
    <hyperlink ref="B310" r:id="rId256" tooltip="Viktor Ragnarök" display="https://wiki.fantasywrestling.de/index.php?title=Viktor_Ragnar%C3%B6k" xr:uid="{8E93EB19-E4DC-664F-9A89-228730452484}"/>
    <hyperlink ref="B12" r:id="rId257" tooltip="Alex Hansen (Seite nicht vorhanden)" display="https://wiki.fantasywrestling.de/index.php?title=Alex_Hansen&amp;action=edit&amp;redlink=1" xr:uid="{404B40A0-4520-8541-A16E-90A906C10A93}"/>
    <hyperlink ref="B19" r:id="rId258" tooltip="Anton Skolov (Seite nicht vorhanden)" display="https://wiki.fantasywrestling.de/index.php?title=Anton_Skolov&amp;action=edit&amp;redlink=1" xr:uid="{A820DD8A-FA3E-F543-9F1F-D2C1EE4B73FD}"/>
    <hyperlink ref="B204" r:id="rId259" tooltip="Max Roswell" display="https://wiki.fantasywrestling.de/index.php?title=Max_Roswell" xr:uid="{95157B01-5C21-414E-885C-C494B35153D5}"/>
    <hyperlink ref="B126" r:id="rId260" tooltip="Hugo (Seite nicht vorhanden)" display="https://wiki.fantasywrestling.de/index.php?title=Hugo&amp;action=edit&amp;redlink=1" xr:uid="{01900C6C-8464-A241-A4B5-910103A3187D}"/>
    <hyperlink ref="B249" r:id="rId261" tooltip="Rob Gossler (Seite nicht vorhanden)" display="https://wiki.fantasywrestling.de/index.php?title=Rob_Gossler&amp;action=edit&amp;redlink=1" xr:uid="{0EC58B20-158E-0342-99FE-2EBDCD84BEDF}"/>
    <hyperlink ref="B163" r:id="rId262" tooltip="Kaito Tokugawa (Seite nicht vorhanden)" display="https://wiki.fantasywrestling.de/index.php?title=Kaito_Tokugawa&amp;action=edit&amp;redlink=1" xr:uid="{1A165BA7-9F3E-5F47-BD50-8BF94FD8319C}"/>
    <hyperlink ref="B186" r:id="rId263" tooltip="Lonesome Tyler (Seite nicht vorhanden)" display="https://wiki.fantasywrestling.de/index.php?title=Lonesome_Tyler&amp;action=edit&amp;redlink=1" xr:uid="{EF1CEA1B-A199-274C-9493-796E878F44D6}"/>
  </hyperlinks>
  <pageMargins left="0.7" right="0.7" top="0.78740157499999996" bottom="0.78740157499999996" header="0.3" footer="0.3"/>
  <tableParts count="1">
    <tablePart r:id="rId26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DED6-0B22-F44F-B801-53023E65DA08}">
  <dimension ref="A2:O56"/>
  <sheetViews>
    <sheetView workbookViewId="0">
      <selection activeCell="O17" sqref="O17"/>
    </sheetView>
  </sheetViews>
  <sheetFormatPr baseColWidth="10" defaultRowHeight="16" x14ac:dyDescent="0.2"/>
  <cols>
    <col min="1" max="1" width="22.83203125" customWidth="1"/>
    <col min="2" max="2" width="21.6640625" style="6" customWidth="1"/>
    <col min="3" max="3" width="23.83203125" style="6" customWidth="1"/>
    <col min="4" max="4" width="22.83203125" style="6" customWidth="1"/>
    <col min="5" max="5" width="21.6640625" style="6" customWidth="1"/>
    <col min="6" max="6" width="23.83203125" style="6" customWidth="1"/>
    <col min="7" max="7" width="10.83203125" customWidth="1"/>
    <col min="9" max="9" width="10.83203125" style="5"/>
  </cols>
  <sheetData>
    <row r="2" spans="1:15" ht="24" x14ac:dyDescent="0.3">
      <c r="B2" s="258" t="s">
        <v>1114</v>
      </c>
      <c r="C2" s="258"/>
      <c r="D2" s="258"/>
      <c r="E2" s="258" t="s">
        <v>1115</v>
      </c>
      <c r="J2" s="268" t="s">
        <v>1123</v>
      </c>
    </row>
    <row r="3" spans="1:15" x14ac:dyDescent="0.2">
      <c r="A3" t="s">
        <v>830</v>
      </c>
      <c r="B3" s="6" t="s">
        <v>831</v>
      </c>
      <c r="C3" s="102" t="s">
        <v>832</v>
      </c>
      <c r="D3" s="6" t="s">
        <v>830</v>
      </c>
      <c r="E3" s="6" t="s">
        <v>831</v>
      </c>
      <c r="F3" s="232" t="s">
        <v>832</v>
      </c>
    </row>
    <row r="4" spans="1:15" x14ac:dyDescent="0.2">
      <c r="A4" s="14" t="s">
        <v>1106</v>
      </c>
      <c r="B4" s="6" t="str">
        <f>INDEX(Tabelle1!B5:'Tabelle1'!B358,(MATCH(SMALL(Tabelle1!$X$5:$X$356,1),Tabelle1!$X$5:$X$356,0)),1)</f>
        <v>Leutinant Power</v>
      </c>
      <c r="C4" s="17">
        <f>SMALL(Tabelle1!$X$5:$X$356,1)</f>
        <v>4.6296296296296301E-5</v>
      </c>
      <c r="D4" s="6" t="s">
        <v>922</v>
      </c>
      <c r="E4" s="90" t="str">
        <f>INDEX(Tabelle1!B5:'Tabelle1'!B500,(MATCH(LARGE(Tabelle1!$BN$5:$BN$500,1),Tabelle1!$BN$5:$BN$500,0)),1)</f>
        <v>Zereo Killer</v>
      </c>
      <c r="F4" s="16">
        <f>LARGE(Tabelle1!$BN$5:$BN$500,1)</f>
        <v>4.9826388888888892E-2</v>
      </c>
      <c r="H4" s="266" t="s">
        <v>830</v>
      </c>
      <c r="I4" s="267" t="s">
        <v>27</v>
      </c>
      <c r="J4" s="266" t="s">
        <v>841</v>
      </c>
      <c r="K4" s="266" t="s">
        <v>1117</v>
      </c>
      <c r="L4" s="266" t="s">
        <v>1119</v>
      </c>
      <c r="M4" s="266" t="s">
        <v>1122</v>
      </c>
    </row>
    <row r="5" spans="1:15" ht="18" x14ac:dyDescent="0.2">
      <c r="A5" s="14" t="s">
        <v>1105</v>
      </c>
      <c r="B5" s="6" t="str">
        <f>INDEX(Tabelle1!B5:'Tabelle1'!B358,(MATCH(SMALL(Tabelle1!$R$5:$R$356,1),Tabelle1!$R$5:$R$356,0)),1)</f>
        <v>Leutinant Power</v>
      </c>
      <c r="C5" s="16">
        <f>SMALL(Tabelle1!$R$5:$R$356,1)</f>
        <v>5.7870370370370366E-5</v>
      </c>
      <c r="D5" s="6" t="s">
        <v>922</v>
      </c>
      <c r="E5" s="90" t="str">
        <f>INDEX(Tabelle1!B5:'Tabelle1'!B500,(MATCH(LARGE(Tabelle1!$BN$5:$BN$500,2),Tabelle1!$BN$5:$BN$500,0)),1)</f>
        <v>Gabriel Lucifer</v>
      </c>
      <c r="F5" s="16">
        <f>LARGE(Tabelle1!$BN$5:$BN$500,2)</f>
        <v>4.8067129629629633E-2</v>
      </c>
      <c r="H5" t="s">
        <v>1104</v>
      </c>
      <c r="I5" s="5">
        <f>Tabelle1!J2</f>
        <v>2.4340277777777777E-2</v>
      </c>
      <c r="J5">
        <v>30</v>
      </c>
      <c r="K5" s="5">
        <f>Tabelle4[[#This Row],[Matchzeit]]-((Tabelle4[[#This Row],[Teilnehmer]]-2)*60/86400)</f>
        <v>4.8958333333333319E-3</v>
      </c>
      <c r="L5">
        <f>COUNTIF(Tabelle1!D:D,"BR01")</f>
        <v>30</v>
      </c>
      <c r="M5">
        <f>Tabelle4[[#This Row],[Teilnehmer]]-Tabelle4[[#This Row],[Debüts]]</f>
        <v>0</v>
      </c>
      <c r="O5" s="259"/>
    </row>
    <row r="6" spans="1:15" ht="18" x14ac:dyDescent="0.2">
      <c r="A6" s="15" t="s">
        <v>1107</v>
      </c>
      <c r="B6" s="90" t="str">
        <f>INDEX(Tabelle1!B5:'Tabelle1'!B382,(MATCH(SMALL(Tabelle1!$AD$5:$AD$382,2),Tabelle1!$AD$5:$AD$382,0)),1)</f>
        <v>John Evans</v>
      </c>
      <c r="C6" s="16">
        <f>SMALL(Tabelle1!$AD$5:$AD$382,2)</f>
        <v>6.9444444444444444E-5</v>
      </c>
      <c r="D6" s="6" t="s">
        <v>923</v>
      </c>
      <c r="E6" s="90" t="str">
        <f>INDEX(Tabelle1!B5:'Tabelle1'!B500,(MATCH(LARGE(Tabelle1!$BT$5:$BT$500,1),Tabelle1!$BT$5:$BT$500,0)),1)</f>
        <v>Kevin Sharpe</v>
      </c>
      <c r="F6" s="16">
        <f>LARGE(Tabelle1!$BT$5:$BT$500,1)</f>
        <v>4.4849537037037028E-2</v>
      </c>
      <c r="H6" s="257" t="s">
        <v>1105</v>
      </c>
      <c r="I6" s="5">
        <v>3.4409722222222223E-2</v>
      </c>
      <c r="J6">
        <v>45</v>
      </c>
      <c r="K6" s="5">
        <f>Tabelle4[[#This Row],[Matchzeit]]-((Tabelle4[[#This Row],[Teilnehmer]]-2)*60/86400)</f>
        <v>4.5486111111111109E-3</v>
      </c>
      <c r="L6">
        <f>COUNTIF(Tabelle1!D:D,"BR02")</f>
        <v>42</v>
      </c>
      <c r="M6">
        <f>Tabelle4[[#This Row],[Teilnehmer]]-Tabelle4[[#This Row],[Debüts]]</f>
        <v>3</v>
      </c>
      <c r="O6" s="259"/>
    </row>
    <row r="7" spans="1:15" ht="18" x14ac:dyDescent="0.2">
      <c r="A7" s="14" t="s">
        <v>1104</v>
      </c>
      <c r="B7" s="6" t="str">
        <f>INDEX(Tabelle1!B5:'Tabelle1'!B356,(MATCH(SMALL(Tabelle1!$L$5:$L$356,1),Tabelle1!$L$5:$L$356,0)),1)</f>
        <v>Freestyler</v>
      </c>
      <c r="C7" s="16">
        <f>SMALL(Tabelle1!$L$5:$L$356,1)</f>
        <v>8.1018518518518516E-5</v>
      </c>
      <c r="D7" s="6" t="s">
        <v>1109</v>
      </c>
      <c r="E7" s="90" t="str">
        <f>INDEX(Tabelle1!B5:'Tabelle1'!B500,(MATCH(LARGE(Tabelle1!$AP$5:$AP$500,1),Tabelle1!$AP$5:$AP$500,0)),1)</f>
        <v>Keevan</v>
      </c>
      <c r="F7" s="16">
        <f>LARGE(Tabelle1!$AP$5:$AP$500,1)</f>
        <v>4.2106481481481481E-2</v>
      </c>
      <c r="H7" s="257" t="s">
        <v>1106</v>
      </c>
      <c r="I7" s="5">
        <v>5.9421296296296298E-2</v>
      </c>
      <c r="J7">
        <v>52</v>
      </c>
      <c r="K7" s="5">
        <f>Tabelle4[[#This Row],[Matchzeit]]-((Tabelle4[[#This Row],[Teilnehmer]]-2)*90/86400)</f>
        <v>7.3379629629629628E-3</v>
      </c>
      <c r="L7">
        <f>COUNTIF(Tabelle1!D:D,"BR03")</f>
        <v>25</v>
      </c>
      <c r="M7">
        <f>Tabelle4[[#This Row],[Teilnehmer]]-Tabelle4[[#This Row],[Debüts]]</f>
        <v>27</v>
      </c>
      <c r="O7" s="259"/>
    </row>
    <row r="8" spans="1:15" ht="19" thickBot="1" x14ac:dyDescent="0.25">
      <c r="A8" s="237" t="s">
        <v>925</v>
      </c>
      <c r="B8" s="235" t="str">
        <f>INDEX(Tabelle1!B5:'Tabelle1'!B500,(MATCH(SMALL(Tabelle1!$CF$5:$CF$500,1),Tabelle1!$CF$5:$CF$500,0)),1)</f>
        <v>Hugo</v>
      </c>
      <c r="C8" s="234">
        <f>SMALL(Tabelle1!$CF$5:$CF$500,1)</f>
        <v>8.1018518518518516E-5</v>
      </c>
      <c r="D8" s="6" t="s">
        <v>1112</v>
      </c>
      <c r="E8" s="90" t="str">
        <f>INDEX(Tabelle1!B5:'Tabelle1'!B500,(MATCH(LARGE(Tabelle1!$BH$5:$BH$500,1),Tabelle1!$BH$5:$BH$500,0)),1)</f>
        <v>Robert Breads</v>
      </c>
      <c r="F8" s="16">
        <f>LARGE(Tabelle1!$BH$5:$BH$500,1)</f>
        <v>4.0474537037037038E-2</v>
      </c>
      <c r="H8" t="s">
        <v>1107</v>
      </c>
      <c r="I8" s="5">
        <v>4.0613425925925928E-2</v>
      </c>
      <c r="J8">
        <v>58</v>
      </c>
      <c r="K8" s="9" t="s">
        <v>1118</v>
      </c>
      <c r="L8">
        <f>COUNTIF(Tabelle1!D:D,"BR04")</f>
        <v>43</v>
      </c>
      <c r="M8">
        <f>Tabelle4[[#This Row],[Teilnehmer]]-Tabelle4[[#This Row],[Debüts]]</f>
        <v>15</v>
      </c>
      <c r="O8" s="259"/>
    </row>
    <row r="9" spans="1:15" ht="19" thickTop="1" x14ac:dyDescent="0.2">
      <c r="A9" s="236" t="s">
        <v>1106</v>
      </c>
      <c r="B9" s="105" t="str">
        <f>INDEX(Tabelle1!B5:'Tabelle1'!B358,(MATCH(SMALL(Tabelle1!$X$5:$X$356,2),Tabelle1!$X$5:$X$356,0)),1)</f>
        <v>Johnny Puchler</v>
      </c>
      <c r="C9" s="238">
        <f>SMALL(Tabelle1!$X$5:$X$356,2)</f>
        <v>1.0416666666666666E-4</v>
      </c>
      <c r="D9" s="6" t="s">
        <v>922</v>
      </c>
      <c r="E9" s="90" t="str">
        <f>INDEX(Tabelle1!B5:'Tabelle1'!B500,(MATCH(LARGE(Tabelle1!$BN$5:$BN$500,3),Tabelle1!$BN$5:$BN$500,0)),1)</f>
        <v>Lionel Jannek</v>
      </c>
      <c r="F9" s="16">
        <f>LARGE(Tabelle1!$BN$5:$BN$500,3)</f>
        <v>4.0451388888888891E-2</v>
      </c>
      <c r="H9" s="257" t="s">
        <v>1108</v>
      </c>
      <c r="I9" s="5">
        <v>3.6655092592592593E-2</v>
      </c>
      <c r="J9">
        <v>32</v>
      </c>
      <c r="K9" s="5">
        <f>Tabelle4[[#This Row],[Matchzeit]]-((Tabelle4[[#This Row],[Teilnehmer]]-2)*90/86400)</f>
        <v>5.4050925925925933E-3</v>
      </c>
      <c r="L9">
        <f>COUNTIF(Tabelle1!D:D,"BR05")</f>
        <v>20</v>
      </c>
      <c r="M9">
        <f>Tabelle4[[#This Row],[Teilnehmer]]-Tabelle4[[#This Row],[Debüts]]</f>
        <v>12</v>
      </c>
      <c r="O9" s="259"/>
    </row>
    <row r="10" spans="1:15" ht="18" x14ac:dyDescent="0.2">
      <c r="A10" s="15" t="s">
        <v>1106</v>
      </c>
      <c r="B10" s="17" t="str">
        <f>INDEX(Tabelle1!B5:'Tabelle1'!B358,(MATCH(SMALL(Tabelle1!$X$5:$X$356,3),Tabelle1!$X$5:$X$356,0)),1)</f>
        <v>Mike Hübner</v>
      </c>
      <c r="C10" s="16">
        <f>SMALL(Tabelle1!$X$5:$X$356,3)</f>
        <v>1.0416666666666667E-4</v>
      </c>
      <c r="D10" s="6" t="s">
        <v>922</v>
      </c>
      <c r="E10" s="90" t="str">
        <f>INDEX(Tabelle1!B5:'Tabelle1'!B500,(MATCH(LARGE(Tabelle1!$BN$5:$BN$500,4),Tabelle1!$BN$5:$BN$500,0)),1)</f>
        <v>Britney Love</v>
      </c>
      <c r="F10" s="16">
        <f>LARGE(Tabelle1!$BN$5:$BN$500,4)</f>
        <v>3.9432870370370368E-2</v>
      </c>
      <c r="H10" s="257" t="s">
        <v>1109</v>
      </c>
      <c r="I10" s="5">
        <v>4.2106481481481488E-2</v>
      </c>
      <c r="J10">
        <v>32</v>
      </c>
      <c r="K10" s="5">
        <f>Tabelle4[[#This Row],[Matchzeit]]-((Tabelle4[[#This Row],[Teilnehmer]]-2)*90/86400)</f>
        <v>1.0856481481481488E-2</v>
      </c>
      <c r="L10">
        <f>COUNTIF(Tabelle1!D:D,"BR06")</f>
        <v>18</v>
      </c>
      <c r="M10">
        <f>Tabelle4[[#This Row],[Teilnehmer]]-Tabelle4[[#This Row],[Debüts]]</f>
        <v>14</v>
      </c>
      <c r="O10" s="259"/>
    </row>
    <row r="11" spans="1:15" ht="18" x14ac:dyDescent="0.2">
      <c r="A11" s="15" t="s">
        <v>1109</v>
      </c>
      <c r="B11" s="90" t="str">
        <f>INDEX(Tabelle1!B5:'Tabelle1'!B500,(MATCH(SMALL(Tabelle1!$AP$5:$AP$500,3),Tabelle1!$AP$5:$AP$500,0)),1)</f>
        <v>Brutus Boyle</v>
      </c>
      <c r="C11" s="16">
        <f>SMALL(Tabelle1!$AP$5:$AP$500,3)</f>
        <v>1.3888888888888889E-4</v>
      </c>
      <c r="D11" s="6" t="s">
        <v>1112</v>
      </c>
      <c r="E11" s="90" t="str">
        <f>INDEX(Tabelle1!B5:'Tabelle1'!B500,(MATCH(LARGE(Tabelle1!$BH$5:$BH$500,2),Tabelle1!$BH$5:$BH$500,0)),1)</f>
        <v>Wiley Cuts</v>
      </c>
      <c r="F11" s="16">
        <f>LARGE(Tabelle1!$BH$5:$BH$500,2)</f>
        <v>3.6215277777777777E-2</v>
      </c>
      <c r="H11" t="s">
        <v>1110</v>
      </c>
      <c r="I11" s="5">
        <v>4.0509259259259259E-2</v>
      </c>
      <c r="J11">
        <v>34</v>
      </c>
      <c r="K11" s="5">
        <f>Tabelle4[[#This Row],[Matchzeit]]-((Tabelle4[[#This Row],[Teilnehmer]]-2)*90/86400)</f>
        <v>7.1759259259259259E-3</v>
      </c>
      <c r="L11">
        <f>COUNTIF(Tabelle1!D:D,"BR07")</f>
        <v>16</v>
      </c>
      <c r="M11">
        <f>Tabelle4[[#This Row],[Teilnehmer]]-Tabelle4[[#This Row],[Debüts]]</f>
        <v>18</v>
      </c>
      <c r="O11" s="259"/>
    </row>
    <row r="12" spans="1:15" ht="18" x14ac:dyDescent="0.2">
      <c r="A12" s="15" t="s">
        <v>1110</v>
      </c>
      <c r="B12" s="90" t="str">
        <f>INDEX(Tabelle1!B5:'Tabelle1'!B500,(MATCH(SMALL(Tabelle1!$AV$5:$AV$500,2),Tabelle1!$AV$5:$AV$500,0)),1)</f>
        <v>Jean-Luc le Frenchman</v>
      </c>
      <c r="C12" s="16">
        <f>SMALL(Tabelle1!$AV$5:$AV$500,2)</f>
        <v>1.3888888888888889E-4</v>
      </c>
      <c r="D12" s="6" t="s">
        <v>1109</v>
      </c>
      <c r="E12" s="90" t="str">
        <f>INDEX(Tabelle1!B5:'Tabelle1'!B500,(MATCH(LARGE(Tabelle1!$AP$5:$AP$500,2),Tabelle1!$AP$5:$AP$500,0)),1)</f>
        <v>Díego A. Sanchéz</v>
      </c>
      <c r="F12" s="16">
        <f>LARGE(Tabelle1!$AP$5:$AP$500,2)</f>
        <v>3.6122685185185181E-2</v>
      </c>
      <c r="H12" s="257" t="s">
        <v>1111</v>
      </c>
      <c r="I12" s="5">
        <v>3.5590277777777776E-2</v>
      </c>
      <c r="J12">
        <v>30</v>
      </c>
      <c r="K12" s="5">
        <f>Tabelle4[[#This Row],[Matchzeit]]-((Tabelle4[[#This Row],[Teilnehmer]]-2)*90/86400)</f>
        <v>6.4236111111111091E-3</v>
      </c>
      <c r="L12">
        <f>COUNTIF(Tabelle1!D:D,"BR08")</f>
        <v>19</v>
      </c>
      <c r="M12">
        <f>Tabelle4[[#This Row],[Teilnehmer]]-Tabelle4[[#This Row],[Debüts]]</f>
        <v>11</v>
      </c>
      <c r="O12" s="259"/>
    </row>
    <row r="13" spans="1:15" ht="19" thickBot="1" x14ac:dyDescent="0.25">
      <c r="A13" s="239" t="s">
        <v>1108</v>
      </c>
      <c r="B13" s="104" t="str">
        <f>INDEX(Tabelle1!B5:'Tabelle1'!B500,(MATCH(SMALL(Tabelle1!$AJ$5:$AJ$500,2),Tabelle1!$AJ$5:$AJ$500,0)),1)</f>
        <v>Jorgas</v>
      </c>
      <c r="C13" s="238">
        <f>SMALL(Tabelle1!$AJ$5:$AJ$500,2)</f>
        <v>1.5046296296296297E-4</v>
      </c>
      <c r="D13" s="233" t="s">
        <v>925</v>
      </c>
      <c r="E13" s="235" t="str">
        <f>INDEX(Tabelle1!B5:'Tabelle1'!B500,(MATCH(LARGE(Tabelle1!$CF$5:$CF$500,1),Tabelle1!$CF$5:$CF$500,0)),1)</f>
        <v>Trent Cardigan</v>
      </c>
      <c r="F13" s="234">
        <f>LARGE(Tabelle1!$CF$5:$CF$500,1)</f>
        <v>3.5590277777777776E-2</v>
      </c>
      <c r="H13" s="257" t="s">
        <v>1112</v>
      </c>
      <c r="I13" s="5">
        <v>4.6030092592592588E-2</v>
      </c>
      <c r="J13">
        <v>39</v>
      </c>
      <c r="K13" s="5">
        <f>Tabelle4[[#This Row],[Matchzeit]]-((Tabelle4[[#This Row],[Teilnehmer]]-2)*90/86400)</f>
        <v>7.4884259259259192E-3</v>
      </c>
      <c r="L13">
        <f>COUNTIF(Tabelle1!D:D,"BR09")</f>
        <v>15</v>
      </c>
      <c r="M13">
        <f>Tabelle4[[#This Row],[Teilnehmer]]-Tabelle4[[#This Row],[Debüts]]</f>
        <v>24</v>
      </c>
      <c r="O13" s="259"/>
    </row>
    <row r="14" spans="1:15" ht="19" thickTop="1" x14ac:dyDescent="0.2">
      <c r="A14" s="15" t="s">
        <v>924</v>
      </c>
      <c r="B14" s="90" t="str">
        <f>INDEX(Tabelle1!B5:'Tabelle1'!B500,(MATCH(SMALL(Tabelle1!$BZ$5:$BZ$500,2),Tabelle1!$BZ$5:$BZ$500,0)),1)</f>
        <v>Basar Parlak</v>
      </c>
      <c r="C14" s="16">
        <f>SMALL(Tabelle1!$BZ$5:$BZ$500,2)</f>
        <v>1.6203703703703703E-4</v>
      </c>
      <c r="D14" s="6" t="s">
        <v>1110</v>
      </c>
      <c r="E14" s="90" t="str">
        <f>INDEX(Tabelle1!B5:'Tabelle1'!B500,(MATCH(LARGE(Tabelle1!$AV$5:$AV$500,1),Tabelle1!$AV$5:$AV$500,0)),1)</f>
        <v>Melina</v>
      </c>
      <c r="F14" s="16">
        <f>LARGE(Tabelle1!$AV$5:$AV$500,1)</f>
        <v>3.4039351851851848E-2</v>
      </c>
      <c r="H14" t="s">
        <v>922</v>
      </c>
      <c r="I14" s="5">
        <v>5.844907407407407E-2</v>
      </c>
      <c r="J14">
        <v>47</v>
      </c>
      <c r="K14" s="5">
        <f>Tabelle4[[#This Row],[Matchzeit]]-((Tabelle4[[#This Row],[Teilnehmer]]-2)*90/86400)</f>
        <v>1.157407407407407E-2</v>
      </c>
      <c r="L14">
        <f>COUNTIF(Tabelle1!D:D,"BR10")</f>
        <v>26</v>
      </c>
      <c r="M14">
        <f>Tabelle4[[#This Row],[Teilnehmer]]-Tabelle4[[#This Row],[Debüts]]</f>
        <v>21</v>
      </c>
      <c r="O14" s="259"/>
    </row>
    <row r="15" spans="1:15" ht="18" x14ac:dyDescent="0.2">
      <c r="A15" s="15" t="s">
        <v>1112</v>
      </c>
      <c r="B15" s="90" t="str">
        <f>INDEX(Tabelle1!B5:'Tabelle1'!B500,(MATCH(SMALL(Tabelle1!$BH$5:$BH$500,1),Tabelle1!$BH$5:$BH$500,0)),1)</f>
        <v>Terry Bollea</v>
      </c>
      <c r="C15" s="16">
        <f>SMALL(Tabelle1!$BH$5:$BH$500,1)</f>
        <v>2.6620370370370372E-4</v>
      </c>
      <c r="D15" s="6" t="s">
        <v>925</v>
      </c>
      <c r="E15" s="90" t="str">
        <f>INDEX(Tabelle1!B5:'Tabelle1'!B500,(MATCH(LARGE(Tabelle1!$CF$5:$CF$500,2),Tabelle1!$CF$5:$CF$500,0)),1)</f>
        <v>James Godd</v>
      </c>
      <c r="F15" s="16">
        <f>LARGE(Tabelle1!$CF$5:$CF$500,2)</f>
        <v>3.3020833333333333E-2</v>
      </c>
      <c r="H15" s="257" t="s">
        <v>923</v>
      </c>
      <c r="I15" s="5">
        <v>4.4849537037037035E-2</v>
      </c>
      <c r="J15">
        <v>32</v>
      </c>
      <c r="K15" s="5">
        <f>Tabelle4[[#This Row],[Matchzeit]]-((Tabelle4[[#This Row],[Teilnehmer]]-2)*90/86400)</f>
        <v>1.3599537037037035E-2</v>
      </c>
      <c r="L15">
        <f>COUNTIF(Tabelle1!D:D,"BR11")</f>
        <v>11</v>
      </c>
      <c r="M15">
        <f>Tabelle4[[#This Row],[Teilnehmer]]-Tabelle4[[#This Row],[Debüts]]</f>
        <v>21</v>
      </c>
      <c r="O15" s="259"/>
    </row>
    <row r="16" spans="1:15" ht="18" x14ac:dyDescent="0.2">
      <c r="A16" s="15" t="s">
        <v>1111</v>
      </c>
      <c r="B16" s="90" t="str">
        <f>INDEX(Tabelle1!B5:'Tabelle1'!B500,(MATCH(SMALL(Tabelle1!$BB$5:$BB$500,1),Tabelle1!$BB$5:$BB$500,0)),1)</f>
        <v>Doomsday</v>
      </c>
      <c r="C16" s="16">
        <f>SMALL(Tabelle1!$BB$5:$BB$500,1)</f>
        <v>3.2407407407407406E-4</v>
      </c>
      <c r="D16" s="6" t="s">
        <v>1111</v>
      </c>
      <c r="E16" s="90" t="str">
        <f>INDEX(Tabelle1!B5:'Tabelle1'!B500,(MATCH(LARGE(Tabelle1!$BB$5:$BB$500,1),Tabelle1!$BB$5:$BB$500,0)),1)</f>
        <v>Mad Dog</v>
      </c>
      <c r="F16" s="16">
        <f>LARGE(Tabelle1!$BB$5:$BB$500,1)</f>
        <v>3.246527777777778E-2</v>
      </c>
      <c r="H16" s="257" t="s">
        <v>924</v>
      </c>
      <c r="I16" s="5">
        <v>3.1354166666666662E-2</v>
      </c>
      <c r="J16">
        <v>25</v>
      </c>
      <c r="K16" s="5">
        <f>Tabelle4[[#This Row],[Matchzeit]]-((Tabelle4[[#This Row],[Teilnehmer]]-2)*90/86400)</f>
        <v>7.3958333333333272E-3</v>
      </c>
      <c r="L16">
        <f>COUNTIF(Tabelle1!D:D,"BR12")</f>
        <v>12</v>
      </c>
      <c r="M16">
        <f>Tabelle4[[#This Row],[Teilnehmer]]-Tabelle4[[#This Row],[Debüts]]</f>
        <v>13</v>
      </c>
      <c r="O16" s="259"/>
    </row>
    <row r="17" spans="1:15" ht="18" x14ac:dyDescent="0.2">
      <c r="A17" s="15" t="s">
        <v>923</v>
      </c>
      <c r="B17" s="90" t="str">
        <f>INDEX(Tabelle1!B5:'Tabelle1'!B500,(MATCH(SMALL(Tabelle1!$BT$5:$BT$500,1),Tabelle1!$BT$5:$BT$500,0)),1)</f>
        <v>Bob Mile</v>
      </c>
      <c r="C17" s="16">
        <f>SMALL(Tabelle1!$BT$5:$BT$500,1)</f>
        <v>3.7037037037037041E-4</v>
      </c>
      <c r="D17" s="6" t="s">
        <v>1107</v>
      </c>
      <c r="E17" s="6" t="str">
        <f>INDEX(Tabelle1!B5:'Tabelle1'!B382,(MATCH(LARGE(Tabelle1!$AD$5:$AD$382,1),Tabelle1!$AD$5:$AD$382,0)),1)</f>
        <v>Gabriel Lucifer</v>
      </c>
      <c r="F17" s="16">
        <f>LARGE(Tabelle1!$AD$5:$AD$382,1)</f>
        <v>3.1944444444444449E-2</v>
      </c>
      <c r="H17" t="s">
        <v>925</v>
      </c>
      <c r="I17" s="5">
        <v>3.8229166666666668E-2</v>
      </c>
      <c r="J17">
        <v>36</v>
      </c>
      <c r="K17" s="5">
        <f>Tabelle4[[#This Row],[Matchzeit]]-((Tabelle4[[#This Row],[Teilnehmer]]-2)*90/86400)</f>
        <v>2.8125000000000025E-3</v>
      </c>
      <c r="L17">
        <f>COUNTIF(Tabelle1!D:D,"BR13")</f>
        <v>19</v>
      </c>
      <c r="M17">
        <f>Tabelle4[[#This Row],[Teilnehmer]]-Tabelle4[[#This Row],[Debüts]]</f>
        <v>17</v>
      </c>
      <c r="O17" s="259"/>
    </row>
    <row r="18" spans="1:15" x14ac:dyDescent="0.2">
      <c r="A18" s="15" t="s">
        <v>922</v>
      </c>
      <c r="B18" s="90" t="str">
        <f>INDEX(Tabelle1!B5:'Tabelle1'!B500,(MATCH(SMALL(Tabelle1!$BN$5:$BN$500,1),Tabelle1!$BN$5:$BN$500,0)),1)</f>
        <v>Impact</v>
      </c>
      <c r="C18" s="16">
        <f>SMALL(Tabelle1!$BN$5:$BN$500,1)</f>
        <v>3.9351851851851852E-4</v>
      </c>
      <c r="D18" s="6" t="s">
        <v>1106</v>
      </c>
      <c r="E18" s="6" t="str">
        <f>INDEX(Tabelle1!B5:'Tabelle1'!B358,(MATCH(LARGE(Tabelle1!$X$5:$X$356,1),Tabelle1!$X$5:$X$356,0)),1)</f>
        <v>Gabriel Lucifer</v>
      </c>
      <c r="F18" s="17">
        <f>LARGE(Tabelle1!$X$5:$X$356,1)</f>
        <v>3.0763888888888886E-2</v>
      </c>
      <c r="H18" s="257" t="s">
        <v>1116</v>
      </c>
      <c r="K18" s="5">
        <f>Tabelle4[[#This Row],[Matchzeit]]-((Tabelle4[[#This Row],[Teilnehmer]]-2)*90/86400)</f>
        <v>2.0833333333333333E-3</v>
      </c>
      <c r="L18">
        <f>COUNTIF(Tabelle1!D:D,"BR14")</f>
        <v>0</v>
      </c>
      <c r="M18">
        <f>Tabelle4[[#This Row],[Teilnehmer]]-Tabelle4[[#This Row],[Debüts]]</f>
        <v>0</v>
      </c>
    </row>
    <row r="19" spans="1:15" x14ac:dyDescent="0.2">
      <c r="A19" s="15"/>
      <c r="C19" s="17"/>
      <c r="D19" s="6" t="s">
        <v>1108</v>
      </c>
      <c r="E19" s="90" t="str">
        <f>INDEX(Tabelle1!B5:'Tabelle1'!B502,(MATCH(LARGE(Tabelle1!$AJ$5:$AJ$500,1),Tabelle1!$AJ$5:$AJ$500,0)),1)</f>
        <v>The Phoenix</v>
      </c>
      <c r="F19" s="16">
        <f>LARGE(Tabelle1!$AJ$5:$AJ$500,1)</f>
        <v>2.960648148148148E-2</v>
      </c>
      <c r="H19" s="257" t="s">
        <v>1124</v>
      </c>
      <c r="K19" s="5">
        <f>Tabelle4[[#This Row],[Matchzeit]]-((Tabelle4[[#This Row],[Teilnehmer]]-2)*90/86400)</f>
        <v>2.0833333333333333E-3</v>
      </c>
      <c r="L19">
        <f>COUNTIF(Tabelle1!D:D,"BR15")</f>
        <v>0</v>
      </c>
      <c r="M19">
        <f>Tabelle4[[#This Row],[Teilnehmer]]-Tabelle4[[#This Row],[Debüts]]</f>
        <v>0</v>
      </c>
    </row>
    <row r="20" spans="1:15" x14ac:dyDescent="0.2">
      <c r="A20" s="15"/>
      <c r="C20" s="17"/>
      <c r="D20" s="6" t="s">
        <v>924</v>
      </c>
      <c r="E20" s="90" t="str">
        <f>INDEX(Tabelle1!B5:'Tabelle1'!B500,(MATCH(LARGE(Tabelle1!$BZ$5:$BZ$500,1),Tabelle1!$BZ$5:$BZ$500,0)),1)</f>
        <v>Grizz Lee</v>
      </c>
      <c r="F20" s="16">
        <f>LARGE(Tabelle1!$BZ$5:$BZ$500,1)</f>
        <v>2.0937499999999998E-2</v>
      </c>
      <c r="H20" s="257" t="s">
        <v>1125</v>
      </c>
      <c r="K20" s="5">
        <f>Tabelle4[[#This Row],[Matchzeit]]-((Tabelle4[[#This Row],[Teilnehmer]]-2)*90/86400)</f>
        <v>2.0833333333333333E-3</v>
      </c>
      <c r="L20">
        <f>COUNTIF(Tabelle1!D:D,"BR16")</f>
        <v>0</v>
      </c>
      <c r="M20">
        <f>Tabelle4[[#This Row],[Teilnehmer]]-Tabelle4[[#This Row],[Debüts]]</f>
        <v>0</v>
      </c>
    </row>
    <row r="21" spans="1:15" x14ac:dyDescent="0.2">
      <c r="A21" s="3"/>
      <c r="B21" s="90"/>
      <c r="C21" s="231"/>
      <c r="D21" s="6" t="s">
        <v>1105</v>
      </c>
      <c r="E21" s="6" t="str">
        <f>INDEX(Tabelle1!B5:'Tabelle1'!B358,(MATCH(LARGE(Tabelle1!$R$5:$R$356,1),Tabelle1!$R$5:$R$356,0)),1)</f>
        <v>Gabriel Lucifer</v>
      </c>
      <c r="F21" s="16">
        <f>LARGE(Tabelle1!$R$5:$R$356,1)</f>
        <v>1.9259259259259261E-2</v>
      </c>
      <c r="H21" s="257" t="s">
        <v>1126</v>
      </c>
      <c r="K21" s="5">
        <f>Tabelle4[[#This Row],[Matchzeit]]-((Tabelle4[[#This Row],[Teilnehmer]]-2)*90/86400)</f>
        <v>2.0833333333333333E-3</v>
      </c>
      <c r="L21">
        <f>COUNTIF(Tabelle1!D:D,"BR17")</f>
        <v>0</v>
      </c>
      <c r="M21">
        <f>Tabelle4[[#This Row],[Teilnehmer]]-Tabelle4[[#This Row],[Debüts]]</f>
        <v>0</v>
      </c>
    </row>
    <row r="22" spans="1:15" x14ac:dyDescent="0.2">
      <c r="A22" s="3"/>
      <c r="B22" s="90"/>
      <c r="C22" s="231"/>
      <c r="D22" s="6" t="s">
        <v>1104</v>
      </c>
      <c r="E22" s="6" t="str">
        <f>INDEX(Tabelle1!B5:'Tabelle1'!B356,(MATCH(LARGE(Tabelle1!$L$5:$L$356,1),Tabelle1!$L$5:$L$356,0)),1)</f>
        <v>Runa Lillith Heritage</v>
      </c>
      <c r="F22" s="16">
        <f>LARGE(Tabelle1!$L$5:$L$356,1)</f>
        <v>8.2523148148148148E-3</v>
      </c>
      <c r="H22" s="257" t="s">
        <v>1127</v>
      </c>
      <c r="K22" s="5">
        <f>Tabelle4[[#This Row],[Matchzeit]]-((Tabelle4[[#This Row],[Teilnehmer]]-2)*90/86400)</f>
        <v>2.0833333333333333E-3</v>
      </c>
      <c r="L22">
        <f>COUNTIF(Tabelle1!D:D,"BR18")</f>
        <v>0</v>
      </c>
      <c r="M22">
        <f>Tabelle4[[#This Row],[Teilnehmer]]-Tabelle4[[#This Row],[Debüts]]</f>
        <v>0</v>
      </c>
    </row>
    <row r="23" spans="1:15" x14ac:dyDescent="0.2">
      <c r="A23" s="3"/>
      <c r="B23" s="90"/>
      <c r="C23" s="231"/>
      <c r="F23" s="16"/>
      <c r="H23" s="257" t="s">
        <v>1128</v>
      </c>
      <c r="K23" s="5">
        <f>Tabelle4[[#This Row],[Matchzeit]]-((Tabelle4[[#This Row],[Teilnehmer]]-2)*90/86400)</f>
        <v>2.0833333333333333E-3</v>
      </c>
      <c r="L23">
        <f>COUNTIF(Tabelle1!D:D,"BR19")</f>
        <v>0</v>
      </c>
      <c r="M23">
        <f>Tabelle4[[#This Row],[Teilnehmer]]-Tabelle4[[#This Row],[Debüts]]</f>
        <v>0</v>
      </c>
    </row>
    <row r="24" spans="1:15" x14ac:dyDescent="0.2">
      <c r="A24" s="3"/>
      <c r="B24" s="90"/>
      <c r="C24" s="231"/>
      <c r="E24" s="17"/>
      <c r="F24" s="16"/>
      <c r="H24" s="257" t="s">
        <v>1129</v>
      </c>
      <c r="K24" s="5">
        <f>Tabelle4[[#This Row],[Matchzeit]]-((Tabelle4[[#This Row],[Teilnehmer]]-2)*90/86400)</f>
        <v>2.0833333333333333E-3</v>
      </c>
      <c r="L24">
        <f>COUNTIF(Tabelle1!D:D,"BR20")</f>
        <v>0</v>
      </c>
      <c r="M24">
        <f>Tabelle4[[#This Row],[Teilnehmer]]-Tabelle4[[#This Row],[Debüts]]</f>
        <v>0</v>
      </c>
    </row>
    <row r="25" spans="1:15" x14ac:dyDescent="0.2">
      <c r="A25" s="3"/>
      <c r="B25" s="90"/>
      <c r="C25" s="231"/>
      <c r="E25" s="90"/>
      <c r="F25" s="16"/>
      <c r="H25" s="257" t="s">
        <v>1130</v>
      </c>
      <c r="K25" s="5">
        <f>Tabelle4[[#This Row],[Matchzeit]]-((Tabelle4[[#This Row],[Teilnehmer]]-2)*90/86400)</f>
        <v>2.0833333333333333E-3</v>
      </c>
      <c r="L25">
        <f>COUNTIF(Tabelle1!D:D,"BR21")</f>
        <v>0</v>
      </c>
      <c r="M25">
        <f>Tabelle4[[#This Row],[Teilnehmer]]-Tabelle4[[#This Row],[Debüts]]</f>
        <v>0</v>
      </c>
    </row>
    <row r="26" spans="1:15" x14ac:dyDescent="0.2">
      <c r="A26" s="3"/>
      <c r="B26" s="90"/>
      <c r="C26" s="231"/>
      <c r="E26" s="17"/>
      <c r="F26" s="16"/>
      <c r="H26" s="257" t="s">
        <v>1131</v>
      </c>
      <c r="K26" s="5">
        <f>Tabelle4[[#This Row],[Matchzeit]]-((Tabelle4[[#This Row],[Teilnehmer]]-2)*90/86400)</f>
        <v>2.0833333333333333E-3</v>
      </c>
      <c r="L26">
        <f>COUNTIF(Tabelle1!D:D,"BR22")</f>
        <v>0</v>
      </c>
      <c r="M26">
        <f>Tabelle4[[#This Row],[Teilnehmer]]-Tabelle4[[#This Row],[Debüts]]</f>
        <v>0</v>
      </c>
    </row>
    <row r="27" spans="1:15" x14ac:dyDescent="0.2">
      <c r="A27" s="3"/>
      <c r="B27" s="90"/>
      <c r="C27" s="103"/>
      <c r="E27" s="90"/>
      <c r="H27" s="257" t="s">
        <v>1132</v>
      </c>
      <c r="K27" s="5">
        <f>Tabelle4[[#This Row],[Matchzeit]]-((Tabelle4[[#This Row],[Teilnehmer]]-2)*90/86400)</f>
        <v>2.0833333333333333E-3</v>
      </c>
      <c r="L27">
        <f>COUNTIF(Tabelle1!D:D,"BR23")</f>
        <v>0</v>
      </c>
      <c r="M27">
        <f>Tabelle4[[#This Row],[Teilnehmer]]-Tabelle4[[#This Row],[Debüts]]</f>
        <v>0</v>
      </c>
    </row>
    <row r="28" spans="1:15" x14ac:dyDescent="0.2">
      <c r="A28" s="3"/>
      <c r="B28" s="90"/>
      <c r="C28" s="103"/>
      <c r="E28" s="90"/>
      <c r="H28" s="257" t="s">
        <v>1133</v>
      </c>
      <c r="K28" s="5">
        <f>Tabelle4[[#This Row],[Matchzeit]]-((Tabelle4[[#This Row],[Teilnehmer]]-2)*90/86400)</f>
        <v>2.0833333333333333E-3</v>
      </c>
      <c r="L28">
        <f>COUNTIF(Tabelle1!D:D,"BR24")</f>
        <v>0</v>
      </c>
      <c r="M28">
        <f>Tabelle4[[#This Row],[Teilnehmer]]-Tabelle4[[#This Row],[Debüts]]</f>
        <v>0</v>
      </c>
    </row>
    <row r="29" spans="1:15" x14ac:dyDescent="0.2">
      <c r="A29" s="3"/>
      <c r="B29" s="90"/>
      <c r="C29" s="103"/>
      <c r="E29" s="90"/>
      <c r="H29" s="257"/>
    </row>
    <row r="30" spans="1:15" x14ac:dyDescent="0.2">
      <c r="A30" s="3"/>
      <c r="B30" s="90"/>
      <c r="C30" s="103"/>
      <c r="E30" s="90"/>
      <c r="H30" s="257"/>
    </row>
    <row r="31" spans="1:15" x14ac:dyDescent="0.2">
      <c r="A31" s="3"/>
      <c r="B31" s="90"/>
      <c r="C31" s="103"/>
      <c r="E31" s="90"/>
      <c r="H31" s="257"/>
    </row>
    <row r="32" spans="1:15" x14ac:dyDescent="0.2">
      <c r="A32" s="3"/>
      <c r="B32" s="90"/>
      <c r="C32" s="103"/>
      <c r="E32" s="90"/>
      <c r="H32" s="257"/>
    </row>
    <row r="33" spans="1:5" x14ac:dyDescent="0.2">
      <c r="A33" s="3"/>
      <c r="B33" s="90"/>
      <c r="C33" s="103"/>
      <c r="E33" s="90"/>
    </row>
    <row r="34" spans="1:5" x14ac:dyDescent="0.2">
      <c r="A34" s="3"/>
      <c r="B34" s="90"/>
      <c r="C34" s="103"/>
      <c r="E34" s="90"/>
    </row>
    <row r="35" spans="1:5" x14ac:dyDescent="0.2">
      <c r="A35" s="3"/>
      <c r="B35" s="90"/>
      <c r="C35" s="103"/>
      <c r="E35" s="90"/>
    </row>
    <row r="36" spans="1:5" x14ac:dyDescent="0.2">
      <c r="A36" s="3"/>
      <c r="B36" s="90"/>
      <c r="C36" s="103"/>
      <c r="E36" s="90"/>
    </row>
    <row r="37" spans="1:5" x14ac:dyDescent="0.2">
      <c r="A37" s="3"/>
      <c r="B37" s="90"/>
      <c r="C37" s="103"/>
      <c r="E37" s="90"/>
    </row>
    <row r="38" spans="1:5" x14ac:dyDescent="0.2">
      <c r="A38" s="3"/>
      <c r="B38" s="90"/>
      <c r="C38" s="103"/>
      <c r="E38" s="90"/>
    </row>
    <row r="39" spans="1:5" x14ac:dyDescent="0.2">
      <c r="A39" s="3"/>
      <c r="B39" s="90"/>
      <c r="C39" s="103"/>
      <c r="E39" s="90"/>
    </row>
    <row r="40" spans="1:5" x14ac:dyDescent="0.2">
      <c r="A40" s="3"/>
      <c r="B40" s="90"/>
      <c r="C40" s="103"/>
      <c r="E40" s="90"/>
    </row>
    <row r="41" spans="1:5" x14ac:dyDescent="0.2">
      <c r="A41" s="3"/>
      <c r="B41" s="90"/>
      <c r="C41" s="103"/>
      <c r="E41" s="90"/>
    </row>
    <row r="42" spans="1:5" x14ac:dyDescent="0.2">
      <c r="A42" s="3"/>
      <c r="B42" s="90"/>
      <c r="C42" s="103"/>
      <c r="E42" s="90"/>
    </row>
    <row r="43" spans="1:5" x14ac:dyDescent="0.2">
      <c r="A43" s="3"/>
      <c r="B43" s="90"/>
      <c r="C43" s="103"/>
      <c r="E43" s="90"/>
    </row>
    <row r="44" spans="1:5" x14ac:dyDescent="0.2">
      <c r="A44" s="3"/>
      <c r="B44" s="90"/>
      <c r="C44" s="103"/>
      <c r="E44" s="90"/>
    </row>
    <row r="45" spans="1:5" x14ac:dyDescent="0.2">
      <c r="A45" s="3"/>
      <c r="B45" s="90"/>
      <c r="C45" s="103"/>
      <c r="E45" s="90"/>
    </row>
    <row r="46" spans="1:5" x14ac:dyDescent="0.2">
      <c r="A46" s="3"/>
      <c r="B46" s="90"/>
      <c r="C46" s="103"/>
      <c r="E46" s="90"/>
    </row>
    <row r="47" spans="1:5" x14ac:dyDescent="0.2">
      <c r="A47" s="3"/>
      <c r="B47" s="90"/>
      <c r="C47" s="103"/>
      <c r="E47" s="90"/>
    </row>
    <row r="48" spans="1:5" x14ac:dyDescent="0.2">
      <c r="A48" s="3"/>
      <c r="B48" s="90"/>
      <c r="C48" s="103"/>
      <c r="E48" s="90"/>
    </row>
    <row r="49" spans="1:5" x14ac:dyDescent="0.2">
      <c r="A49" s="3"/>
      <c r="B49" s="90"/>
      <c r="C49" s="103"/>
      <c r="E49" s="90"/>
    </row>
    <row r="50" spans="1:5" x14ac:dyDescent="0.2">
      <c r="A50" s="3"/>
      <c r="B50" s="90"/>
      <c r="C50" s="103"/>
      <c r="E50" s="90"/>
    </row>
    <row r="51" spans="1:5" x14ac:dyDescent="0.2">
      <c r="A51" s="3"/>
      <c r="B51" s="90"/>
      <c r="C51" s="103"/>
      <c r="E51" s="90"/>
    </row>
    <row r="52" spans="1:5" x14ac:dyDescent="0.2">
      <c r="A52" s="3"/>
      <c r="B52" s="90"/>
      <c r="C52" s="103"/>
      <c r="E52" s="90"/>
    </row>
    <row r="53" spans="1:5" x14ac:dyDescent="0.2">
      <c r="A53" s="3"/>
      <c r="B53" s="90"/>
      <c r="C53" s="103"/>
      <c r="E53" s="90"/>
    </row>
    <row r="54" spans="1:5" x14ac:dyDescent="0.2">
      <c r="A54" s="3"/>
      <c r="B54" s="90"/>
      <c r="C54" s="103"/>
      <c r="E54" s="90"/>
    </row>
    <row r="55" spans="1:5" x14ac:dyDescent="0.2">
      <c r="A55" s="3"/>
      <c r="B55" s="90"/>
      <c r="C55" s="103"/>
      <c r="E55" s="90"/>
    </row>
    <row r="56" spans="1:5" x14ac:dyDescent="0.2">
      <c r="A56" s="3"/>
      <c r="B56" s="90"/>
      <c r="C56" s="103"/>
      <c r="E56" s="90"/>
    </row>
  </sheetData>
  <sortState ref="A4:E33">
    <sortCondition ref="E4"/>
  </sortState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EC61-468E-EB4C-A859-42AC590D9B20}">
  <dimension ref="A1:F72"/>
  <sheetViews>
    <sheetView workbookViewId="0"/>
  </sheetViews>
  <sheetFormatPr baseColWidth="10" defaultRowHeight="16" x14ac:dyDescent="0.2"/>
  <cols>
    <col min="2" max="2" width="30" customWidth="1"/>
    <col min="3" max="3" width="7.1640625" customWidth="1"/>
    <col min="4" max="4" width="54.33203125" customWidth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3"/>
      <c r="B2" s="4"/>
      <c r="C2" s="3"/>
      <c r="D2" s="3"/>
      <c r="E2" s="152"/>
      <c r="F2" s="5">
        <f t="shared" ref="F2:F48" si="0">E2/60</f>
        <v>0</v>
      </c>
    </row>
    <row r="3" spans="1:6" x14ac:dyDescent="0.2">
      <c r="A3" s="3"/>
      <c r="B3" s="4"/>
      <c r="C3" s="3"/>
      <c r="D3" s="3"/>
      <c r="E3" s="151"/>
      <c r="F3" s="5">
        <f t="shared" si="0"/>
        <v>0</v>
      </c>
    </row>
    <row r="4" spans="1:6" x14ac:dyDescent="0.2">
      <c r="A4" s="3"/>
      <c r="B4" s="4"/>
      <c r="C4" s="3"/>
      <c r="D4" s="3"/>
      <c r="E4" s="151"/>
      <c r="F4" s="5">
        <f t="shared" si="0"/>
        <v>0</v>
      </c>
    </row>
    <row r="5" spans="1:6" x14ac:dyDescent="0.2">
      <c r="A5" s="3"/>
      <c r="B5" s="4"/>
      <c r="C5" s="3"/>
      <c r="D5" s="3"/>
      <c r="E5" s="152"/>
      <c r="F5" s="5">
        <f t="shared" si="0"/>
        <v>0</v>
      </c>
    </row>
    <row r="6" spans="1:6" x14ac:dyDescent="0.2">
      <c r="A6" s="3"/>
      <c r="B6" s="4"/>
      <c r="C6" s="3"/>
      <c r="D6" s="3"/>
      <c r="E6" s="152"/>
      <c r="F6" s="5">
        <f t="shared" si="0"/>
        <v>0</v>
      </c>
    </row>
    <row r="7" spans="1:6" x14ac:dyDescent="0.2">
      <c r="A7" s="3"/>
      <c r="B7" s="4"/>
      <c r="C7" s="3"/>
      <c r="D7" s="3"/>
      <c r="E7" s="152"/>
      <c r="F7" s="5">
        <f t="shared" si="0"/>
        <v>0</v>
      </c>
    </row>
    <row r="8" spans="1:6" x14ac:dyDescent="0.2">
      <c r="A8" s="3"/>
      <c r="B8" s="4"/>
      <c r="C8" s="3"/>
      <c r="D8" s="2"/>
      <c r="E8" s="151"/>
      <c r="F8" s="5">
        <f>E8/60</f>
        <v>0</v>
      </c>
    </row>
    <row r="9" spans="1:6" x14ac:dyDescent="0.2">
      <c r="A9" s="3"/>
      <c r="B9" s="4"/>
      <c r="C9" s="3"/>
      <c r="D9" s="3"/>
      <c r="E9" s="151"/>
      <c r="F9" s="5">
        <f t="shared" si="0"/>
        <v>0</v>
      </c>
    </row>
    <row r="10" spans="1:6" x14ac:dyDescent="0.2">
      <c r="A10" s="3"/>
      <c r="B10" s="4"/>
      <c r="C10" s="3"/>
      <c r="D10" s="3"/>
      <c r="E10" s="151"/>
      <c r="F10" s="5">
        <f t="shared" si="0"/>
        <v>0</v>
      </c>
    </row>
    <row r="11" spans="1:6" x14ac:dyDescent="0.2">
      <c r="A11" s="3"/>
      <c r="B11" s="4"/>
      <c r="C11" s="3"/>
      <c r="D11" s="3"/>
      <c r="E11" s="152"/>
      <c r="F11" s="5">
        <f t="shared" si="0"/>
        <v>0</v>
      </c>
    </row>
    <row r="12" spans="1:6" x14ac:dyDescent="0.2">
      <c r="A12" s="3"/>
      <c r="B12" s="4"/>
      <c r="C12" s="3"/>
      <c r="D12" s="3"/>
      <c r="E12" s="152"/>
      <c r="F12" s="5">
        <f t="shared" si="0"/>
        <v>0</v>
      </c>
    </row>
    <row r="13" spans="1:6" x14ac:dyDescent="0.2">
      <c r="A13" s="3"/>
      <c r="B13" s="4"/>
      <c r="C13" s="3"/>
      <c r="D13" s="3"/>
      <c r="E13" s="151"/>
      <c r="F13" s="5">
        <f t="shared" si="0"/>
        <v>0</v>
      </c>
    </row>
    <row r="14" spans="1:6" x14ac:dyDescent="0.2">
      <c r="A14" s="3"/>
      <c r="B14" s="4"/>
      <c r="C14" s="3"/>
      <c r="D14" s="3"/>
      <c r="E14" s="152"/>
      <c r="F14" s="5">
        <f t="shared" si="0"/>
        <v>0</v>
      </c>
    </row>
    <row r="15" spans="1:6" x14ac:dyDescent="0.2">
      <c r="A15" s="3"/>
      <c r="B15" s="4"/>
      <c r="C15" s="3"/>
      <c r="D15" s="3"/>
      <c r="E15" s="152"/>
      <c r="F15" s="5">
        <f t="shared" si="0"/>
        <v>0</v>
      </c>
    </row>
    <row r="16" spans="1:6" x14ac:dyDescent="0.2">
      <c r="A16" s="3"/>
      <c r="B16" s="4"/>
      <c r="C16" s="3"/>
      <c r="D16" s="3"/>
      <c r="E16" s="152"/>
      <c r="F16" s="5">
        <f t="shared" si="0"/>
        <v>0</v>
      </c>
    </row>
    <row r="17" spans="1:6" x14ac:dyDescent="0.2">
      <c r="A17" s="3"/>
      <c r="B17" s="4"/>
      <c r="C17" s="3"/>
      <c r="D17" s="3"/>
      <c r="E17" s="152"/>
      <c r="F17" s="5">
        <f>E17/60</f>
        <v>0</v>
      </c>
    </row>
    <row r="18" spans="1:6" x14ac:dyDescent="0.2">
      <c r="A18" s="3"/>
      <c r="B18" s="4"/>
      <c r="C18" s="3"/>
      <c r="D18" s="3"/>
      <c r="E18" s="151"/>
      <c r="F18" s="5">
        <f t="shared" si="0"/>
        <v>0</v>
      </c>
    </row>
    <row r="19" spans="1:6" x14ac:dyDescent="0.2">
      <c r="A19" s="3"/>
      <c r="B19" s="4"/>
      <c r="C19" s="3"/>
      <c r="D19" s="3"/>
      <c r="E19" s="152"/>
      <c r="F19" s="5">
        <f t="shared" si="0"/>
        <v>0</v>
      </c>
    </row>
    <row r="20" spans="1:6" x14ac:dyDescent="0.2">
      <c r="A20" s="3"/>
      <c r="B20" s="4"/>
      <c r="C20" s="3"/>
      <c r="D20" s="3"/>
      <c r="E20" s="152"/>
      <c r="F20" s="5">
        <f t="shared" si="0"/>
        <v>0</v>
      </c>
    </row>
    <row r="21" spans="1:6" x14ac:dyDescent="0.2">
      <c r="A21" s="3"/>
      <c r="B21" s="4"/>
      <c r="C21" s="3"/>
      <c r="D21" s="3"/>
      <c r="E21" s="151"/>
      <c r="F21" s="5">
        <f t="shared" si="0"/>
        <v>0</v>
      </c>
    </row>
    <row r="22" spans="1:6" x14ac:dyDescent="0.2">
      <c r="A22" s="3"/>
      <c r="B22" s="4"/>
      <c r="C22" s="3"/>
      <c r="D22" s="3"/>
      <c r="E22" s="152"/>
      <c r="F22" s="5">
        <f t="shared" si="0"/>
        <v>0</v>
      </c>
    </row>
    <row r="23" spans="1:6" x14ac:dyDescent="0.2">
      <c r="A23" s="3"/>
      <c r="B23" s="4"/>
      <c r="C23" s="3"/>
      <c r="D23" s="3"/>
      <c r="E23" s="152"/>
      <c r="F23" s="5">
        <f t="shared" si="0"/>
        <v>0</v>
      </c>
    </row>
    <row r="24" spans="1:6" x14ac:dyDescent="0.2">
      <c r="A24" s="3"/>
      <c r="B24" s="4"/>
      <c r="C24" s="3"/>
      <c r="D24" s="3"/>
      <c r="E24" s="152"/>
      <c r="F24" s="5">
        <f t="shared" si="0"/>
        <v>0</v>
      </c>
    </row>
    <row r="25" spans="1:6" x14ac:dyDescent="0.2">
      <c r="A25" s="3"/>
      <c r="B25" s="4"/>
      <c r="C25" s="3"/>
      <c r="D25" s="3"/>
      <c r="E25" s="152"/>
      <c r="F25" s="5">
        <f t="shared" si="0"/>
        <v>0</v>
      </c>
    </row>
    <row r="26" spans="1:6" x14ac:dyDescent="0.2">
      <c r="A26" s="3"/>
      <c r="B26" s="4"/>
      <c r="C26" s="3"/>
      <c r="D26" s="3"/>
      <c r="E26" s="152"/>
      <c r="F26" s="5">
        <f t="shared" si="0"/>
        <v>0</v>
      </c>
    </row>
    <row r="27" spans="1:6" x14ac:dyDescent="0.2">
      <c r="A27" s="3"/>
      <c r="B27" s="4"/>
      <c r="C27" s="3"/>
      <c r="D27" s="3"/>
      <c r="E27" s="152"/>
      <c r="F27" s="5">
        <f t="shared" si="0"/>
        <v>0</v>
      </c>
    </row>
    <row r="28" spans="1:6" x14ac:dyDescent="0.2">
      <c r="A28" s="3"/>
      <c r="B28" s="4"/>
      <c r="C28" s="3"/>
      <c r="D28" s="3"/>
      <c r="E28" s="152"/>
      <c r="F28" s="5">
        <f t="shared" si="0"/>
        <v>0</v>
      </c>
    </row>
    <row r="29" spans="1:6" x14ac:dyDescent="0.2">
      <c r="A29" s="3"/>
      <c r="B29" s="4"/>
      <c r="C29" s="3"/>
      <c r="D29" s="3"/>
      <c r="E29" s="152"/>
      <c r="F29" s="5">
        <f t="shared" si="0"/>
        <v>0</v>
      </c>
    </row>
    <row r="30" spans="1:6" x14ac:dyDescent="0.2">
      <c r="A30" s="3"/>
      <c r="B30" s="4"/>
      <c r="C30" s="3"/>
      <c r="D30" s="3"/>
      <c r="E30" s="152"/>
      <c r="F30" s="5">
        <f t="shared" si="0"/>
        <v>0</v>
      </c>
    </row>
    <row r="31" spans="1:6" x14ac:dyDescent="0.2">
      <c r="A31" s="3"/>
      <c r="B31" s="4"/>
      <c r="C31" s="3"/>
      <c r="D31" s="3"/>
      <c r="E31" s="152"/>
      <c r="F31" s="5">
        <f t="shared" si="0"/>
        <v>0</v>
      </c>
    </row>
    <row r="32" spans="1:6" x14ac:dyDescent="0.2">
      <c r="A32" s="3"/>
      <c r="B32" s="4"/>
      <c r="C32" s="3"/>
      <c r="D32" s="3"/>
      <c r="E32" s="152"/>
      <c r="F32" s="5">
        <f t="shared" si="0"/>
        <v>0</v>
      </c>
    </row>
    <row r="33" spans="1:6" x14ac:dyDescent="0.2">
      <c r="A33" s="3"/>
      <c r="B33" s="4"/>
      <c r="C33" s="3"/>
      <c r="D33" s="3"/>
      <c r="E33" s="152"/>
      <c r="F33" s="5">
        <f t="shared" si="0"/>
        <v>0</v>
      </c>
    </row>
    <row r="34" spans="1:6" x14ac:dyDescent="0.2">
      <c r="A34" s="3"/>
      <c r="B34" s="4"/>
      <c r="C34" s="3"/>
      <c r="D34" s="3"/>
      <c r="E34" s="152"/>
      <c r="F34" s="5">
        <f t="shared" si="0"/>
        <v>0</v>
      </c>
    </row>
    <row r="35" spans="1:6" x14ac:dyDescent="0.2">
      <c r="A35" s="3"/>
      <c r="B35" s="4"/>
      <c r="C35" s="3"/>
      <c r="D35" s="3"/>
      <c r="E35" s="152"/>
      <c r="F35" s="5">
        <f t="shared" si="0"/>
        <v>0</v>
      </c>
    </row>
    <row r="36" spans="1:6" x14ac:dyDescent="0.2">
      <c r="A36" s="3"/>
      <c r="B36" s="4"/>
      <c r="C36" s="3"/>
      <c r="D36" s="3"/>
      <c r="E36" s="152"/>
      <c r="F36" s="5">
        <f t="shared" si="0"/>
        <v>0</v>
      </c>
    </row>
    <row r="37" spans="1:6" x14ac:dyDescent="0.2">
      <c r="A37" s="3"/>
      <c r="B37" s="4"/>
      <c r="C37" s="3"/>
      <c r="D37" s="3"/>
      <c r="E37" s="152"/>
      <c r="F37" s="5">
        <f t="shared" si="0"/>
        <v>0</v>
      </c>
    </row>
    <row r="38" spans="1:6" x14ac:dyDescent="0.2">
      <c r="A38" s="3"/>
      <c r="B38" s="4"/>
      <c r="C38" s="3"/>
      <c r="D38" s="3"/>
      <c r="E38" s="152"/>
      <c r="F38" s="5">
        <f t="shared" si="0"/>
        <v>0</v>
      </c>
    </row>
    <row r="39" spans="1:6" x14ac:dyDescent="0.2">
      <c r="A39" s="3"/>
      <c r="B39" s="4"/>
      <c r="C39" s="3"/>
      <c r="D39" s="3"/>
      <c r="E39" s="152"/>
      <c r="F39" s="5">
        <f t="shared" si="0"/>
        <v>0</v>
      </c>
    </row>
    <row r="40" spans="1:6" x14ac:dyDescent="0.2">
      <c r="A40" s="3"/>
      <c r="B40" s="4"/>
      <c r="C40" s="3"/>
      <c r="D40" s="3"/>
      <c r="E40" s="152"/>
      <c r="F40" s="5">
        <f t="shared" si="0"/>
        <v>0</v>
      </c>
    </row>
    <row r="41" spans="1:6" x14ac:dyDescent="0.2">
      <c r="A41" s="3"/>
      <c r="B41" s="4"/>
      <c r="C41" s="3"/>
      <c r="D41" s="3"/>
      <c r="E41" s="152"/>
      <c r="F41" s="5">
        <f t="shared" si="0"/>
        <v>0</v>
      </c>
    </row>
    <row r="42" spans="1:6" x14ac:dyDescent="0.2">
      <c r="A42" s="3"/>
      <c r="B42" s="4"/>
      <c r="C42" s="3"/>
      <c r="D42" s="3"/>
      <c r="E42" s="151"/>
      <c r="F42" s="5">
        <f t="shared" si="0"/>
        <v>0</v>
      </c>
    </row>
    <row r="43" spans="1:6" x14ac:dyDescent="0.2">
      <c r="A43" s="3"/>
      <c r="B43" s="4"/>
      <c r="C43" s="3"/>
      <c r="D43" s="3"/>
      <c r="E43" s="152"/>
      <c r="F43" s="5">
        <f t="shared" si="0"/>
        <v>0</v>
      </c>
    </row>
    <row r="44" spans="1:6" x14ac:dyDescent="0.2">
      <c r="A44" s="3"/>
      <c r="B44" s="4"/>
      <c r="C44" s="3"/>
      <c r="D44" s="3"/>
      <c r="E44" s="152"/>
      <c r="F44" s="5">
        <f t="shared" si="0"/>
        <v>0</v>
      </c>
    </row>
    <row r="45" spans="1:6" x14ac:dyDescent="0.2">
      <c r="A45" s="3"/>
      <c r="B45" s="4"/>
      <c r="C45" s="3"/>
      <c r="D45" s="3"/>
      <c r="E45" s="152"/>
      <c r="F45" s="5">
        <f t="shared" si="0"/>
        <v>0</v>
      </c>
    </row>
    <row r="46" spans="1:6" x14ac:dyDescent="0.2">
      <c r="A46" s="3"/>
      <c r="B46" s="4"/>
      <c r="C46" s="3"/>
      <c r="D46" s="3"/>
      <c r="E46" s="152"/>
      <c r="F46" s="5">
        <f t="shared" si="0"/>
        <v>0</v>
      </c>
    </row>
    <row r="47" spans="1:6" x14ac:dyDescent="0.2">
      <c r="A47" s="3"/>
      <c r="B47" s="4"/>
      <c r="C47" s="3"/>
      <c r="D47" s="3"/>
      <c r="E47" s="152"/>
      <c r="F47" s="5">
        <f t="shared" si="0"/>
        <v>0</v>
      </c>
    </row>
    <row r="48" spans="1:6" x14ac:dyDescent="0.2">
      <c r="A48" s="3"/>
      <c r="B48" s="4"/>
      <c r="C48" s="3"/>
      <c r="D48" s="2"/>
      <c r="E48" s="152"/>
      <c r="F48" s="5">
        <f t="shared" si="0"/>
        <v>0</v>
      </c>
    </row>
    <row r="49" spans="1:5" x14ac:dyDescent="0.2">
      <c r="A49" s="3"/>
      <c r="B49" s="4"/>
      <c r="C49" s="3"/>
      <c r="D49" s="3"/>
      <c r="E49" s="152"/>
    </row>
    <row r="50" spans="1:5" x14ac:dyDescent="0.2">
      <c r="A50" s="3"/>
      <c r="B50" s="4"/>
      <c r="C50" s="3"/>
      <c r="D50" s="3"/>
      <c r="E50" s="152"/>
    </row>
    <row r="51" spans="1:5" x14ac:dyDescent="0.2">
      <c r="A51" s="3"/>
      <c r="B51" s="4"/>
      <c r="C51" s="3"/>
      <c r="D51" s="3"/>
      <c r="E51" s="151"/>
    </row>
    <row r="52" spans="1:5" x14ac:dyDescent="0.2">
      <c r="A52" s="3"/>
      <c r="B52" s="4"/>
      <c r="C52" s="3"/>
      <c r="D52" s="3"/>
      <c r="E52" s="151"/>
    </row>
    <row r="53" spans="1:5" x14ac:dyDescent="0.2">
      <c r="A53" s="3"/>
      <c r="B53" s="4"/>
      <c r="C53" s="3"/>
      <c r="D53" s="2"/>
      <c r="E53" s="151"/>
    </row>
    <row r="54" spans="1:5" x14ac:dyDescent="0.2">
      <c r="A54" s="3"/>
      <c r="B54" s="4"/>
      <c r="C54" s="3"/>
      <c r="D54" s="3"/>
      <c r="E54" s="152"/>
    </row>
    <row r="55" spans="1:5" x14ac:dyDescent="0.2">
      <c r="A55" s="3"/>
      <c r="B55" s="4"/>
      <c r="C55" s="3"/>
      <c r="D55" s="3"/>
      <c r="E55" s="152"/>
    </row>
    <row r="56" spans="1:5" x14ac:dyDescent="0.2">
      <c r="A56" s="3"/>
      <c r="B56" s="4"/>
      <c r="C56" s="3"/>
      <c r="D56" s="3"/>
      <c r="E56" s="152"/>
    </row>
    <row r="57" spans="1:5" x14ac:dyDescent="0.2">
      <c r="A57" s="3"/>
      <c r="B57" s="4"/>
      <c r="C57" s="3"/>
      <c r="D57" s="3"/>
      <c r="E57" s="152"/>
    </row>
    <row r="58" spans="1:5" x14ac:dyDescent="0.2">
      <c r="A58" s="3"/>
      <c r="B58" s="4"/>
      <c r="C58" s="3"/>
      <c r="D58" s="3"/>
      <c r="E58" s="152"/>
    </row>
    <row r="59" spans="1:5" x14ac:dyDescent="0.2">
      <c r="A59" s="3"/>
      <c r="B59" s="4"/>
      <c r="C59" s="3"/>
      <c r="D59" s="3"/>
      <c r="E59" s="152"/>
    </row>
    <row r="60" spans="1:5" x14ac:dyDescent="0.2">
      <c r="A60" s="3"/>
      <c r="B60" s="4"/>
      <c r="C60" s="3"/>
      <c r="D60" s="3"/>
      <c r="E60" s="152"/>
    </row>
    <row r="61" spans="1:5" x14ac:dyDescent="0.2">
      <c r="A61" s="3"/>
      <c r="B61" s="4"/>
      <c r="C61" s="3"/>
      <c r="D61" s="3"/>
      <c r="E61" s="152"/>
    </row>
    <row r="62" spans="1:5" x14ac:dyDescent="0.2">
      <c r="A62" s="3"/>
      <c r="B62" s="4"/>
      <c r="C62" s="3"/>
      <c r="D62" s="3"/>
      <c r="E62" s="152"/>
    </row>
    <row r="63" spans="1:5" x14ac:dyDescent="0.2">
      <c r="A63" s="3"/>
      <c r="B63" s="4"/>
      <c r="C63" s="3"/>
      <c r="D63" s="3"/>
      <c r="E63" s="152"/>
    </row>
    <row r="64" spans="1:5" x14ac:dyDescent="0.2">
      <c r="A64" s="3"/>
      <c r="B64" s="4"/>
      <c r="C64" s="3"/>
      <c r="D64" s="3"/>
      <c r="E64" s="152"/>
    </row>
    <row r="65" spans="1:5" x14ac:dyDescent="0.2">
      <c r="A65" s="3"/>
      <c r="B65" s="4"/>
      <c r="C65" s="3"/>
      <c r="D65" s="3"/>
      <c r="E65" s="152"/>
    </row>
    <row r="66" spans="1:5" x14ac:dyDescent="0.2">
      <c r="A66" s="3"/>
      <c r="B66" s="4"/>
      <c r="C66" s="3"/>
      <c r="D66" s="3"/>
      <c r="E66" s="152"/>
    </row>
    <row r="67" spans="1:5" x14ac:dyDescent="0.2">
      <c r="A67" s="3"/>
      <c r="B67" s="4"/>
      <c r="C67" s="3"/>
      <c r="D67" s="3"/>
      <c r="E67" s="152"/>
    </row>
    <row r="68" spans="1:5" x14ac:dyDescent="0.2">
      <c r="A68" s="3"/>
      <c r="B68" s="4"/>
      <c r="C68" s="3"/>
      <c r="D68" s="3"/>
      <c r="E68" s="152"/>
    </row>
    <row r="69" spans="1:5" x14ac:dyDescent="0.2">
      <c r="A69" s="3"/>
      <c r="B69" s="4"/>
      <c r="C69" s="3"/>
      <c r="D69" s="3"/>
      <c r="E69" s="152"/>
    </row>
    <row r="70" spans="1:5" x14ac:dyDescent="0.2">
      <c r="A70" s="3"/>
      <c r="B70" s="4"/>
      <c r="C70" s="3"/>
      <c r="D70" s="3"/>
      <c r="E70" s="152"/>
    </row>
    <row r="71" spans="1:5" x14ac:dyDescent="0.2">
      <c r="A71" s="3"/>
      <c r="B71" s="4"/>
      <c r="C71" s="3"/>
      <c r="D71" s="3"/>
      <c r="E71" s="152"/>
    </row>
    <row r="72" spans="1:5" x14ac:dyDescent="0.2">
      <c r="A72" s="3"/>
      <c r="B72" s="4"/>
      <c r="C72" s="3"/>
      <c r="D72" s="2"/>
      <c r="E72" s="15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2019-04-30T11:58:13Z</dcterms:created>
  <dcterms:modified xsi:type="dcterms:W3CDTF">2019-05-08T12:25:38Z</dcterms:modified>
</cp:coreProperties>
</file>